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as biudžetas/"/>
    </mc:Choice>
  </mc:AlternateContent>
  <xr:revisionPtr revIDLastSave="0" documentId="8_{2AF53D91-53DF-4892-99D8-AC06757C1857}" xr6:coauthVersionLast="47" xr6:coauthVersionMax="47" xr10:uidLastSave="{00000000-0000-0000-0000-000000000000}"/>
  <bookViews>
    <workbookView xWindow="-108" yWindow="-108" windowWidth="23256" windowHeight="13896" xr2:uid="{2361BFE3-6C53-4944-8534-A4FDD479A933}"/>
  </bookViews>
  <sheets>
    <sheet name="Lapas1" sheetId="1" r:id="rId1"/>
    <sheet name="Lapas2" sheetId="2" r:id="rId2"/>
    <sheet name="Lapas3" sheetId="3" r:id="rId3"/>
  </sheets>
  <definedNames>
    <definedName name="_xlnm.Print_Titles" localSheetId="0">Lapas1!$5:$6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2" i="1" l="1"/>
  <c r="D124" i="1"/>
  <c r="D130" i="1"/>
  <c r="D146" i="1"/>
  <c r="D102" i="1"/>
  <c r="D104" i="1"/>
  <c r="D93" i="1"/>
  <c r="D89" i="1"/>
  <c r="D84" i="1"/>
  <c r="D109" i="1"/>
  <c r="D106" i="1"/>
  <c r="G126" i="1"/>
  <c r="G125" i="1"/>
  <c r="D42" i="1"/>
  <c r="D72" i="1"/>
  <c r="D64" i="1"/>
  <c r="D56" i="1"/>
  <c r="G67" i="1"/>
  <c r="D41" i="1"/>
  <c r="G39" i="1" l="1"/>
  <c r="F39" i="1"/>
  <c r="D39" i="1"/>
  <c r="C39" i="1"/>
  <c r="G35" i="1"/>
  <c r="F35" i="1"/>
  <c r="C32" i="1"/>
  <c r="G32" i="1"/>
  <c r="F32" i="1"/>
  <c r="G28" i="1"/>
  <c r="F28" i="1"/>
  <c r="D28" i="1"/>
  <c r="C28" i="1"/>
  <c r="G24" i="1"/>
  <c r="F24" i="1"/>
  <c r="D24" i="1"/>
  <c r="C24" i="1"/>
  <c r="G22" i="1"/>
  <c r="F22" i="1"/>
  <c r="C22" i="1"/>
  <c r="G19" i="1"/>
  <c r="F19" i="1"/>
  <c r="D19" i="1"/>
  <c r="C19" i="1"/>
  <c r="G16" i="1"/>
  <c r="F16" i="1"/>
  <c r="D16" i="1"/>
  <c r="C16" i="1"/>
  <c r="G13" i="1"/>
  <c r="F13" i="1"/>
  <c r="D13" i="1"/>
  <c r="C13" i="1"/>
  <c r="G10" i="1"/>
  <c r="F10" i="1"/>
  <c r="D10" i="1"/>
  <c r="C10" i="1"/>
  <c r="G8" i="1"/>
  <c r="F8" i="1"/>
  <c r="D8" i="1"/>
  <c r="C8" i="1"/>
  <c r="F40" i="1" l="1"/>
  <c r="G40" i="1"/>
  <c r="G82" i="1"/>
  <c r="F82" i="1"/>
  <c r="D82" i="1"/>
  <c r="C82" i="1"/>
  <c r="G80" i="1"/>
  <c r="F80" i="1"/>
  <c r="C153" i="1"/>
  <c r="D70" i="1"/>
  <c r="C70" i="1"/>
  <c r="G61" i="1"/>
  <c r="F61" i="1"/>
  <c r="C61" i="1"/>
  <c r="D61" i="1"/>
  <c r="G53" i="1"/>
  <c r="F53" i="1"/>
  <c r="D53" i="1"/>
  <c r="C53" i="1"/>
  <c r="F45" i="1"/>
  <c r="C45" i="1"/>
  <c r="G75" i="1"/>
  <c r="F75" i="1"/>
  <c r="G70" i="1"/>
  <c r="F70" i="1"/>
  <c r="F63" i="1"/>
  <c r="F48" i="1"/>
  <c r="D75" i="1"/>
  <c r="C80" i="1"/>
  <c r="C75" i="1"/>
  <c r="C63" i="1"/>
  <c r="C48" i="1"/>
  <c r="F83" i="1" l="1"/>
  <c r="C83" i="1"/>
  <c r="C155" i="1" l="1"/>
  <c r="F155" i="1" l="1"/>
  <c r="F153" i="1"/>
  <c r="G150" i="1"/>
  <c r="F150" i="1"/>
  <c r="D150" i="1"/>
  <c r="C150" i="1"/>
  <c r="F141" i="1"/>
  <c r="C141" i="1"/>
  <c r="G138" i="1"/>
  <c r="F138" i="1"/>
  <c r="D138" i="1"/>
  <c r="C138" i="1"/>
  <c r="G129" i="1"/>
  <c r="F129" i="1"/>
  <c r="D129" i="1"/>
  <c r="C129" i="1"/>
  <c r="F123" i="1"/>
  <c r="F114" i="1"/>
  <c r="D123" i="1"/>
  <c r="C123" i="1"/>
  <c r="D114" i="1"/>
  <c r="C114" i="1"/>
  <c r="C108" i="1"/>
  <c r="C105" i="1"/>
  <c r="F101" i="1"/>
  <c r="C101" i="1"/>
  <c r="F95" i="1"/>
  <c r="C95" i="1"/>
  <c r="F92" i="1"/>
  <c r="C92" i="1"/>
  <c r="F87" i="1"/>
  <c r="C87" i="1"/>
  <c r="D92" i="1"/>
  <c r="G155" i="1"/>
  <c r="G153" i="1"/>
  <c r="G141" i="1"/>
  <c r="G123" i="1"/>
  <c r="G114" i="1"/>
  <c r="G108" i="1"/>
  <c r="G105" i="1"/>
  <c r="G101" i="1"/>
  <c r="G95" i="1"/>
  <c r="G92" i="1"/>
  <c r="G87" i="1"/>
  <c r="D87" i="1"/>
  <c r="D80" i="1"/>
  <c r="F156" i="1" l="1"/>
  <c r="F157" i="1" s="1"/>
  <c r="C156" i="1"/>
  <c r="G156" i="1"/>
  <c r="D155" i="1"/>
  <c r="D153" i="1"/>
  <c r="D141" i="1"/>
  <c r="D108" i="1"/>
  <c r="D105" i="1"/>
  <c r="D101" i="1"/>
  <c r="D95" i="1"/>
  <c r="D156" i="1" l="1"/>
  <c r="G63" i="1"/>
  <c r="D63" i="1"/>
  <c r="G48" i="1"/>
  <c r="D48" i="1"/>
  <c r="G45" i="1"/>
  <c r="D45" i="1"/>
  <c r="D32" i="1"/>
  <c r="D22" i="1"/>
  <c r="D83" i="1" l="1"/>
  <c r="G83" i="1"/>
  <c r="G157" i="1" l="1"/>
  <c r="C35" i="1" l="1"/>
  <c r="D35" i="1"/>
  <c r="D40" i="1" s="1"/>
  <c r="C40" i="1" l="1"/>
  <c r="C157" i="1" s="1"/>
  <c r="D157" i="1"/>
</calcChain>
</file>

<file path=xl/sharedStrings.xml><?xml version="1.0" encoding="utf-8"?>
<sst xmlns="http://schemas.openxmlformats.org/spreadsheetml/2006/main" count="271" uniqueCount="192">
  <si>
    <t>Eur</t>
  </si>
  <si>
    <t>Įstaiga</t>
  </si>
  <si>
    <t>Materialiojo turto paprastojo remonto išlaidos</t>
  </si>
  <si>
    <t>Materialiojo ir nematerialiojo turto įsigijimo išlaidos</t>
  </si>
  <si>
    <t>Iš viso</t>
  </si>
  <si>
    <t>Seredžiaus seniūnijai</t>
  </si>
  <si>
    <t>Šimkaičių seniūnijai</t>
  </si>
  <si>
    <t>Rezervas nenumatytiems atvejams, avarinėms situacijoms</t>
  </si>
  <si>
    <t>Jurbarko krašto muziejui</t>
  </si>
  <si>
    <t>Jurbarko rajono savivaldybės viešajai bibliotekai</t>
  </si>
  <si>
    <t>Jurbarko kultūros centrui</t>
  </si>
  <si>
    <t>Veliuonos kultūros centrui</t>
  </si>
  <si>
    <t>Eržvilko kultūros centrui</t>
  </si>
  <si>
    <t>Kultūros įstaigoms</t>
  </si>
  <si>
    <t>Švietimo ir sporto įstaigoms įstaigoms</t>
  </si>
  <si>
    <t>Jurbarko r. Eržvilko gimnazija</t>
  </si>
  <si>
    <t>Jurbarko r. Veliuonos Antano ir Jono Juškų gimnazija</t>
  </si>
  <si>
    <t>Jurbarko Naujamiesčio progimnazija</t>
  </si>
  <si>
    <t>Jurbarko Vytauto Didžiojo pagrindinė mokykla</t>
  </si>
  <si>
    <t>Jurbarko r. Skirsnemunės Jurgio Baltrušaičio pagrindinė mokykla</t>
  </si>
  <si>
    <t xml:space="preserve">Jurbarko r. Šimkaičių Jono Žemaičio pagrindinė mokykla </t>
  </si>
  <si>
    <t>Langų keitimas</t>
  </si>
  <si>
    <t>Jurbarko "Ąžuoliuko" mokykla</t>
  </si>
  <si>
    <t>Jurbarko r. Jurbarkų darželis-mokykla</t>
  </si>
  <si>
    <t>Jurbarko Antano Sodeikos meno mokykla</t>
  </si>
  <si>
    <t>Jurbarko švietimo centras</t>
  </si>
  <si>
    <t>Jurbarko sporto centrui</t>
  </si>
  <si>
    <t>Švietimo įstaigoms</t>
  </si>
  <si>
    <t>Jurbarko vaikų lopšelis-darželis "Nykštukas"</t>
  </si>
  <si>
    <t xml:space="preserve">Apsaugos signalizavimo sistemų sąmata </t>
  </si>
  <si>
    <t>Konvekcinė krosnelė 1 vnt. 6000 Eur</t>
  </si>
  <si>
    <t>Lauko žaidimų aikštelių įrenginiai ir edukacinių erdvių kūrimas 3 vnt. 3000 Eur/1 vnt.</t>
  </si>
  <si>
    <t>PLANUOJAMOS LĖŠOS ILGALAIKIAM TURTUI REMONTUOTI IR ĮSIGYTI 2026 M.</t>
  </si>
  <si>
    <t xml:space="preserve">Trinkelių klojimo darbai  (pačios trinkelės ir bordiūrai  yra įsigyti) </t>
  </si>
  <si>
    <t xml:space="preserve">4 grupės remontas </t>
  </si>
  <si>
    <t xml:space="preserve">Priedangos įrengimas Jurbarkų skyriuje </t>
  </si>
  <si>
    <t>Mokyklos koridorių langų keitimas ( 2025 metų biudžete buvo skirta lėšų klasių langų keitimui, darbai atlikti, liko nepakeisti 27 langai)</t>
  </si>
  <si>
    <t xml:space="preserve">Sporto salės lietaus nubėgimo sistemos keitimas </t>
  </si>
  <si>
    <t xml:space="preserve">Karšto vandens sistemos atnaujinimas </t>
  </si>
  <si>
    <t xml:space="preserve">Lauko durys </t>
  </si>
  <si>
    <t xml:space="preserve">Gimnazijos dalies pastato (senojo priestato) išorės remonto darbai </t>
  </si>
  <si>
    <t>Lengvasis automobilis</t>
  </si>
  <si>
    <t>Prašoma suma</t>
  </si>
  <si>
    <t>Skirta    suma</t>
  </si>
  <si>
    <t>Generatorius 1 vnt 4500 Eur</t>
  </si>
  <si>
    <t xml:space="preserve">6 grupės remontas </t>
  </si>
  <si>
    <t xml:space="preserve">Rūsio vėdinimo įrengimas </t>
  </si>
  <si>
    <t>Jurbarkų skyrius Dyzelinis elektros generatorius Daewoo 8.0 kW DDAE 11000DSE-3 1 vnt. 3410 Eur</t>
  </si>
  <si>
    <t>Rotulių skyrius Benzininis  elektros generatorius trifazis 5,6 kW Genera TP7H 1 vnt. 1599 Eur</t>
  </si>
  <si>
    <t>Rūsio remontas priedangos įrengimui</t>
  </si>
  <si>
    <t xml:space="preserve">Durų keitimo ir remonto darbai </t>
  </si>
  <si>
    <t>Pirmojo ir antrojo aukštų koridorių dažymas</t>
  </si>
  <si>
    <t>Lauko žaidimo aikštelė</t>
  </si>
  <si>
    <t xml:space="preserve">Sanitarinių mazgų ir nuotekų sistemos atnaujinimas </t>
  </si>
  <si>
    <t xml:space="preserve">Ikimokyklinio ir pirešmokyklinio ugdymo patalpų fasado šiltinimas  </t>
  </si>
  <si>
    <t xml:space="preserve">Langų keitimas 31 vnt.  </t>
  </si>
  <si>
    <t>Katilo remontas( degiklis ir montavimo darbai)</t>
  </si>
  <si>
    <t xml:space="preserve">Persirengimo patalpų remontas </t>
  </si>
  <si>
    <t>Veliuonos Antano ir Jono Juškų gimnazijos sporto salės remontas (lubos sienos)  17274 Eur</t>
  </si>
  <si>
    <t>Veliuonos Antano ir Jono Juškų gimnazijos sporto salės remontas (apšvietimas, durys, sienos plokštėmis, grindys) 16286 Eur</t>
  </si>
  <si>
    <t xml:space="preserve">Gaisro aptikimo signalizavimo sistemų įrengimas Vytauto Didžiojo pagrindinėje mokykloje </t>
  </si>
  <si>
    <t>Remonto prekės 4260 Eur</t>
  </si>
  <si>
    <t>Atsarginės dalys 8400 Eur</t>
  </si>
  <si>
    <t>Apšvietimo įrenginiai ir kt. prekės 5400 Eur</t>
  </si>
  <si>
    <t>Statybinės medžiagos 10800 Eur</t>
  </si>
  <si>
    <t>Įrankiai, spynos ir kt. 6000 Eur</t>
  </si>
  <si>
    <t>Santechnika 15600 Eur</t>
  </si>
  <si>
    <t>Lauko šviestuvai 30 vnt. 4500 Eur</t>
  </si>
  <si>
    <t xml:space="preserve">36 kWh elektros energijos akumuliavimo sistemos 30384 Eur </t>
  </si>
  <si>
    <t xml:space="preserve">Išmanieji ekranai Smart 10 vnt. </t>
  </si>
  <si>
    <t xml:space="preserve">Magistralinių šildymo sistemos vamzdynų keitimo darbai </t>
  </si>
  <si>
    <t>Grindų remontas po vamzdynų keitimo šachtose  ( papildomai reikiamos lėšos po magistralinių vamzdynų keitimo)</t>
  </si>
  <si>
    <t xml:space="preserve">Stadiono žolės keitimo darbai </t>
  </si>
  <si>
    <t xml:space="preserve">Sporto salės prožektorių keitimas </t>
  </si>
  <si>
    <t xml:space="preserve">Vaizdo stebėjimo sistema </t>
  </si>
  <si>
    <t>Kondicionieriai 5 vnt. (5x2233)</t>
  </si>
  <si>
    <t xml:space="preserve">VAPELESS PRO detektoriaus sistema ( skirta detektuoti el. cigarečių, cigarečių, IQOS, marihuanos vartojimą mokyklos tualetuose, persirengimo kambariuose ar kitose erdvėse, taip pat skirta detektuoti agresijos, smurto, infrastruktūros daužymo atvejus)  </t>
  </si>
  <si>
    <t xml:space="preserve">Dyzelinis elektros generatorius </t>
  </si>
  <si>
    <t xml:space="preserve">Lazerinis daugiafunkcis spausdintuvas/kopijuoklis </t>
  </si>
  <si>
    <t xml:space="preserve">Vakarinė koridoriaus grindys I aukštas </t>
  </si>
  <si>
    <t xml:space="preserve">Rytinė koridoriaus grindys I aukštas </t>
  </si>
  <si>
    <t xml:space="preserve">Rūsio WC patalpų remontas kairysis </t>
  </si>
  <si>
    <t>Rūsio WC patalpų remontas dešinysis</t>
  </si>
  <si>
    <t xml:space="preserve">Takas į valgyklą neįgaliąjam </t>
  </si>
  <si>
    <t xml:space="preserve">Aikštelė prie paradinių laiptų </t>
  </si>
  <si>
    <t>Pagrindinė aikštelė</t>
  </si>
  <si>
    <t xml:space="preserve">Vaizdo sistemos įrengimas (rūsyje, prie spintelių)  prevencija mokinių psichotropinių medžiagų naudojimui </t>
  </si>
  <si>
    <t xml:space="preserve">Kabinetų grindų keitimui </t>
  </si>
  <si>
    <t xml:space="preserve">Koridorių sienų dažymui </t>
  </si>
  <si>
    <t>Automobilio priekaba</t>
  </si>
  <si>
    <t>Stacionarus kompiuteris 3 vnt.</t>
  </si>
  <si>
    <t xml:space="preserve">Laiptinių laiptų remontas vakarinė pusė </t>
  </si>
  <si>
    <t>Patalpų remontas (koridoriai)</t>
  </si>
  <si>
    <t>Šildymas 24930 Eur</t>
  </si>
  <si>
    <t>Elektra 15379 Eur</t>
  </si>
  <si>
    <t>Langai durys 5352 Eur</t>
  </si>
  <si>
    <t>Lubos 13964 Eur</t>
  </si>
  <si>
    <t>Sienos 32672 Eur</t>
  </si>
  <si>
    <t>Grindys 29502Eur</t>
  </si>
  <si>
    <t>Cimbalų rinkinys (lėkštės prie būgnų)</t>
  </si>
  <si>
    <t>Vaizdo stebėjimo sistemos atnaujinimas ir montavimas</t>
  </si>
  <si>
    <t>Mažosios Lietuvos Jurbarko krašto kultūros centras</t>
  </si>
  <si>
    <t>Klausučių kultūros centras</t>
  </si>
  <si>
    <t>Vinco Grybo memorialinis muziejus</t>
  </si>
  <si>
    <t>Girdžių sk. grindų atnaujinimas 1</t>
  </si>
  <si>
    <t>Girdžių sk. neįgaliųjų keltuvo remontas 2</t>
  </si>
  <si>
    <t>JKC įrašų studijos akustika</t>
  </si>
  <si>
    <t>Skirsnemunės sk. kėlimo mechanizmai 3</t>
  </si>
  <si>
    <t>Skirsnemunės sk. apšvietimo sistema</t>
  </si>
  <si>
    <t>Skirsnemunės sk. garso sistema</t>
  </si>
  <si>
    <t>JKC įrašų studijos įranga</t>
  </si>
  <si>
    <t>VKC pastato lauko sienų dažymas</t>
  </si>
  <si>
    <t>Garso ir šviesos įranga</t>
  </si>
  <si>
    <t>Kartupių sk. sienų remontas 2</t>
  </si>
  <si>
    <t>lauko laiptų remontas 1</t>
  </si>
  <si>
    <t>EKC sutrūkusių pastato sienų remontas 3</t>
  </si>
  <si>
    <t>Remonto prekės</t>
  </si>
  <si>
    <t>prožektoriai 1</t>
  </si>
  <si>
    <t>2x1000 nešiojami kompiuteriai</t>
  </si>
  <si>
    <t>Smalininkų KC:</t>
  </si>
  <si>
    <t>Stogų latakų priežiūra 500 Eur</t>
  </si>
  <si>
    <t>Viešvilės KC:</t>
  </si>
  <si>
    <t>Administracinių patalpų remontas 5188 Eur</t>
  </si>
  <si>
    <t>Šilumos punkto remontas 2  5622 Eur</t>
  </si>
  <si>
    <t>Projektorius</t>
  </si>
  <si>
    <t>Scenos užuolaida (Viešvilės KC) 3</t>
  </si>
  <si>
    <t>Įgarsinimo įrangos komplektas</t>
  </si>
  <si>
    <t>Scenos pakylos komplektas</t>
  </si>
  <si>
    <t>Kompiuteris</t>
  </si>
  <si>
    <t>Stakių fil. Patalpų remontas</t>
  </si>
  <si>
    <t>VB bendrastatybiniai darbai. Galima sumažinti perpus.</t>
  </si>
  <si>
    <t>II a. virtuvės baldai</t>
  </si>
  <si>
    <t>Garso aparatūra</t>
  </si>
  <si>
    <t>Nešiojamas kompiuteris (2 vnt.x 1093)</t>
  </si>
  <si>
    <t>Stacionarus kompiuteris (5 vnt. x 1071)</t>
  </si>
  <si>
    <t>Knygos</t>
  </si>
  <si>
    <t>Lybiškių filialo pastato remontas 1</t>
  </si>
  <si>
    <t>Vandentiekio įvadinių tinklų statyba 2 2566 Eur</t>
  </si>
  <si>
    <t>Santechnikos darbai (šildymo, vandentiekio tinklų įrengimas) 3 63221 Eur</t>
  </si>
  <si>
    <t>Langų montavimas 1 14870 Eur</t>
  </si>
  <si>
    <t>Tinklinis stelažas saugyklai</t>
  </si>
  <si>
    <t>Traktoriukas (robotas)</t>
  </si>
  <si>
    <t>Apsaugos ir vaizdo stebėjimo sistema</t>
  </si>
  <si>
    <t>Muziejinės vertybės</t>
  </si>
  <si>
    <t>Ekspozicinis baldas</t>
  </si>
  <si>
    <t>Lektoriaus tribūna su mikrofonu</t>
  </si>
  <si>
    <t>Dokumentų spinta</t>
  </si>
  <si>
    <t>2x1200 nešiojami kompiuteriai</t>
  </si>
  <si>
    <t>Stadiono apšvietimas</t>
  </si>
  <si>
    <t xml:space="preserve">Kultūros įstaigoms </t>
  </si>
  <si>
    <t>Eržvilko seniūnija</t>
  </si>
  <si>
    <t>Kapinių tako su apšvietimu įrengimas (samdant rangovus darbams)</t>
  </si>
  <si>
    <t>Traktorius MTZ</t>
  </si>
  <si>
    <t>Girdžių seniūnija</t>
  </si>
  <si>
    <t>Savivartis</t>
  </si>
  <si>
    <t>Juodaičių seniūnija</t>
  </si>
  <si>
    <t>Seniūnijos pastato lietvamzdžių sistemos remontas</t>
  </si>
  <si>
    <t>Seniūnijos salės grindų pakeitimas</t>
  </si>
  <si>
    <t>Vejapjovė</t>
  </si>
  <si>
    <t>Jurbarkų seniūnija</t>
  </si>
  <si>
    <t>Seniūnijos pastato fasado šiltinimas ir apdaila</t>
  </si>
  <si>
    <t>Seniūnijos pastato šildymo sistemos remontas</t>
  </si>
  <si>
    <t>Krūmapjovė</t>
  </si>
  <si>
    <t>Žolės pjovimo traktorius</t>
  </si>
  <si>
    <t>Raudonės seniūnija</t>
  </si>
  <si>
    <t>San.mazgų remontas (3 vnt.)</t>
  </si>
  <si>
    <t>Kabina traktoriukui</t>
  </si>
  <si>
    <t>Lapų pūtikas</t>
  </si>
  <si>
    <t>Savivaldybės patalpų remontas</t>
  </si>
  <si>
    <t>Šaligatvių remontas</t>
  </si>
  <si>
    <t>Traktoriaus priekaba</t>
  </si>
  <si>
    <t>Mulčeris šlaitinis</t>
  </si>
  <si>
    <t>Skirsnemunės seniūnija</t>
  </si>
  <si>
    <t>Lapų siurblys</t>
  </si>
  <si>
    <t>Smalininkų seniūnija</t>
  </si>
  <si>
    <t>Sodo traktoriukas</t>
  </si>
  <si>
    <t>Uosto ekvatorijos valymo darbai</t>
  </si>
  <si>
    <t>Sniego valytuvas</t>
  </si>
  <si>
    <t>Pakaba traktoriui</t>
  </si>
  <si>
    <t>Šakės traktoriui</t>
  </si>
  <si>
    <t>Veliuonos seniūnija</t>
  </si>
  <si>
    <t>Seniūnijos garažo remontas</t>
  </si>
  <si>
    <t>Šluota prie traktoriaus</t>
  </si>
  <si>
    <t>Paletinės šakės frontaliniam krautuvui</t>
  </si>
  <si>
    <t>Viešvilės seniūnija</t>
  </si>
  <si>
    <t>Generatorius</t>
  </si>
  <si>
    <t>Motorinis pjūklas</t>
  </si>
  <si>
    <t>Vaikų žaidimo aikštelė</t>
  </si>
  <si>
    <t>Seniūnijoms</t>
  </si>
  <si>
    <t>II a. Patalpų remontas  75009 Eur</t>
  </si>
  <si>
    <t>7 lentelė</t>
  </si>
  <si>
    <t>Jurbarko Antano Giedraičio-Giedriaus gimnazija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</si>
</sst>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/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horizontal="right" vertical="top"/>
    </xf>
    <xf numFmtId="0" fontId="1" fillId="4" borderId="5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4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1" fillId="2" borderId="1" xfId="0" applyFont="1" applyFill="1" applyBorder="1"/>
    <xf numFmtId="0" fontId="5" fillId="4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3" fillId="3" borderId="6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5B0C2-2AB6-4FEE-9ADD-44FF78F91232}">
  <dimension ref="A1:G163"/>
  <sheetViews>
    <sheetView tabSelected="1" zoomScale="75" zoomScaleNormal="75" workbookViewId="0">
      <pane ySplit="6" topLeftCell="A7" activePane="bottomLeft" state="frozen"/>
      <selection pane="bottomLeft" activeCell="A130" sqref="A130:A138"/>
    </sheetView>
  </sheetViews>
  <sheetFormatPr defaultRowHeight="13.8" x14ac:dyDescent="0.25"/>
  <cols>
    <col min="1" max="1" width="28.44140625" customWidth="1"/>
    <col min="2" max="2" width="35.88671875" customWidth="1"/>
    <col min="3" max="4" width="12.6640625" customWidth="1"/>
    <col min="5" max="5" width="41.6640625" customWidth="1"/>
    <col min="6" max="7" width="12.6640625" customWidth="1"/>
  </cols>
  <sheetData>
    <row r="1" spans="1:7" x14ac:dyDescent="0.25">
      <c r="A1" s="4"/>
      <c r="B1" s="4"/>
      <c r="C1" s="4"/>
      <c r="D1" s="4"/>
      <c r="E1" s="2"/>
      <c r="G1" s="2" t="s">
        <v>190</v>
      </c>
    </row>
    <row r="2" spans="1:7" x14ac:dyDescent="0.25">
      <c r="A2" s="5"/>
      <c r="B2" s="6"/>
      <c r="C2" s="6"/>
      <c r="D2" s="6"/>
      <c r="E2" s="2"/>
      <c r="F2" s="2"/>
      <c r="G2" s="3"/>
    </row>
    <row r="3" spans="1:7" x14ac:dyDescent="0.25">
      <c r="A3" s="98" t="s">
        <v>32</v>
      </c>
      <c r="B3" s="98"/>
      <c r="C3" s="98"/>
      <c r="D3" s="98"/>
      <c r="E3" s="98"/>
      <c r="F3" s="98"/>
      <c r="G3" s="98"/>
    </row>
    <row r="4" spans="1:7" x14ac:dyDescent="0.25">
      <c r="A4" s="1"/>
      <c r="B4" s="2"/>
      <c r="C4" s="2"/>
      <c r="D4" s="2"/>
      <c r="E4" s="2"/>
      <c r="F4" s="2"/>
      <c r="G4" s="3" t="s">
        <v>0</v>
      </c>
    </row>
    <row r="5" spans="1:7" ht="27.6" x14ac:dyDescent="0.25">
      <c r="A5" s="7" t="s">
        <v>1</v>
      </c>
      <c r="B5" s="8" t="s">
        <v>2</v>
      </c>
      <c r="C5" s="8" t="s">
        <v>42</v>
      </c>
      <c r="D5" s="8" t="s">
        <v>43</v>
      </c>
      <c r="E5" s="8" t="s">
        <v>3</v>
      </c>
      <c r="F5" s="8" t="s">
        <v>42</v>
      </c>
      <c r="G5" s="8" t="s">
        <v>43</v>
      </c>
    </row>
    <row r="6" spans="1:7" x14ac:dyDescent="0.25">
      <c r="A6" s="9">
        <v>1</v>
      </c>
      <c r="B6" s="10">
        <v>2</v>
      </c>
      <c r="C6" s="10">
        <v>3</v>
      </c>
      <c r="D6" s="9">
        <v>4</v>
      </c>
      <c r="E6" s="10">
        <v>5</v>
      </c>
      <c r="F6" s="10">
        <v>6</v>
      </c>
      <c r="G6" s="9">
        <v>7</v>
      </c>
    </row>
    <row r="7" spans="1:7" ht="36" customHeight="1" x14ac:dyDescent="0.25">
      <c r="A7" s="91" t="s">
        <v>150</v>
      </c>
      <c r="B7" s="22" t="s">
        <v>151</v>
      </c>
      <c r="C7" s="45">
        <v>27470</v>
      </c>
      <c r="D7" s="33">
        <v>27400</v>
      </c>
      <c r="E7" s="52" t="s">
        <v>152</v>
      </c>
      <c r="F7" s="45">
        <v>16000</v>
      </c>
      <c r="G7" s="33"/>
    </row>
    <row r="8" spans="1:7" x14ac:dyDescent="0.25">
      <c r="A8" s="92"/>
      <c r="B8" s="14" t="s">
        <v>4</v>
      </c>
      <c r="C8" s="44">
        <f>SUM(C7:C7)</f>
        <v>27470</v>
      </c>
      <c r="D8" s="44">
        <f>SUM(D7:D7)</f>
        <v>27400</v>
      </c>
      <c r="E8" s="14" t="s">
        <v>4</v>
      </c>
      <c r="F8" s="19">
        <f>SUM(F7:F7)</f>
        <v>16000</v>
      </c>
      <c r="G8" s="19">
        <f>SUM(G7:G7)</f>
        <v>0</v>
      </c>
    </row>
    <row r="9" spans="1:7" x14ac:dyDescent="0.25">
      <c r="A9" s="91" t="s">
        <v>153</v>
      </c>
      <c r="B9" s="22"/>
      <c r="C9" s="45"/>
      <c r="D9" s="45"/>
      <c r="E9" s="22" t="s">
        <v>154</v>
      </c>
      <c r="F9" s="23">
        <v>16950</v>
      </c>
      <c r="G9" s="23">
        <v>16900</v>
      </c>
    </row>
    <row r="10" spans="1:7" x14ac:dyDescent="0.25">
      <c r="A10" s="92"/>
      <c r="B10" s="14" t="s">
        <v>4</v>
      </c>
      <c r="C10" s="44">
        <f>SUM(C9:C9)</f>
        <v>0</v>
      </c>
      <c r="D10" s="44">
        <f>SUM(D9:D9)</f>
        <v>0</v>
      </c>
      <c r="E10" s="14" t="s">
        <v>4</v>
      </c>
      <c r="F10" s="19">
        <f>SUM(F9:F9)</f>
        <v>16950</v>
      </c>
      <c r="G10" s="19">
        <f>SUM(G9:G9)</f>
        <v>16900</v>
      </c>
    </row>
    <row r="11" spans="1:7" ht="27.6" x14ac:dyDescent="0.25">
      <c r="A11" s="91" t="s">
        <v>155</v>
      </c>
      <c r="B11" s="18" t="s">
        <v>156</v>
      </c>
      <c r="C11" s="45">
        <v>12430</v>
      </c>
      <c r="D11" s="45"/>
      <c r="E11" s="22" t="s">
        <v>158</v>
      </c>
      <c r="F11" s="23">
        <v>1500</v>
      </c>
      <c r="G11" s="23">
        <v>1500</v>
      </c>
    </row>
    <row r="12" spans="1:7" x14ac:dyDescent="0.25">
      <c r="A12" s="100"/>
      <c r="B12" s="18" t="s">
        <v>157</v>
      </c>
      <c r="C12" s="45">
        <v>2000</v>
      </c>
      <c r="D12" s="45">
        <v>2000</v>
      </c>
      <c r="E12" s="22"/>
      <c r="F12" s="23"/>
      <c r="G12" s="23"/>
    </row>
    <row r="13" spans="1:7" x14ac:dyDescent="0.25">
      <c r="A13" s="92"/>
      <c r="B13" s="14" t="s">
        <v>4</v>
      </c>
      <c r="C13" s="44">
        <f>SUM(C11:C12)</f>
        <v>14430</v>
      </c>
      <c r="D13" s="44">
        <f>SUM(D11:D12)</f>
        <v>2000</v>
      </c>
      <c r="E13" s="14" t="s">
        <v>4</v>
      </c>
      <c r="F13" s="19">
        <f>SUM(F11:F12)</f>
        <v>1500</v>
      </c>
      <c r="G13" s="19">
        <f>SUM(G11:G12)</f>
        <v>1500</v>
      </c>
    </row>
    <row r="14" spans="1:7" ht="27.6" x14ac:dyDescent="0.25">
      <c r="A14" s="91" t="s">
        <v>159</v>
      </c>
      <c r="B14" s="18" t="s">
        <v>160</v>
      </c>
      <c r="C14" s="45">
        <v>58591</v>
      </c>
      <c r="D14" s="45"/>
      <c r="E14" s="29" t="s">
        <v>162</v>
      </c>
      <c r="F14" s="23">
        <v>1000</v>
      </c>
      <c r="G14" s="23">
        <v>1000</v>
      </c>
    </row>
    <row r="15" spans="1:7" ht="27.6" x14ac:dyDescent="0.25">
      <c r="A15" s="100"/>
      <c r="B15" s="18" t="s">
        <v>161</v>
      </c>
      <c r="C15" s="45">
        <v>19393</v>
      </c>
      <c r="D15" s="45">
        <v>19400</v>
      </c>
      <c r="E15" s="29" t="s">
        <v>163</v>
      </c>
      <c r="F15" s="23">
        <v>5000</v>
      </c>
      <c r="G15" s="23"/>
    </row>
    <row r="16" spans="1:7" x14ac:dyDescent="0.25">
      <c r="A16" s="92"/>
      <c r="B16" s="14" t="s">
        <v>4</v>
      </c>
      <c r="C16" s="44">
        <f>SUM(C14:C15)</f>
        <v>77984</v>
      </c>
      <c r="D16" s="44">
        <f>SUM(D14:D15)</f>
        <v>19400</v>
      </c>
      <c r="E16" s="14" t="s">
        <v>4</v>
      </c>
      <c r="F16" s="19">
        <f>SUM(F14:F15)</f>
        <v>6000</v>
      </c>
      <c r="G16" s="19">
        <f>SUM(G14:G15)</f>
        <v>1000</v>
      </c>
    </row>
    <row r="17" spans="1:7" x14ac:dyDescent="0.25">
      <c r="A17" s="91" t="s">
        <v>164</v>
      </c>
      <c r="B17" s="22" t="s">
        <v>165</v>
      </c>
      <c r="C17" s="45">
        <v>101131</v>
      </c>
      <c r="D17" s="45">
        <v>33700</v>
      </c>
      <c r="E17" s="29" t="s">
        <v>166</v>
      </c>
      <c r="F17" s="23">
        <v>1500</v>
      </c>
      <c r="G17" s="23"/>
    </row>
    <row r="18" spans="1:7" x14ac:dyDescent="0.25">
      <c r="A18" s="100"/>
      <c r="B18" s="22"/>
      <c r="C18" s="45"/>
      <c r="D18" s="45"/>
      <c r="E18" s="18" t="s">
        <v>167</v>
      </c>
      <c r="F18" s="23">
        <v>800</v>
      </c>
      <c r="G18" s="23">
        <v>800</v>
      </c>
    </row>
    <row r="19" spans="1:7" x14ac:dyDescent="0.25">
      <c r="A19" s="92"/>
      <c r="B19" s="14" t="s">
        <v>4</v>
      </c>
      <c r="C19" s="44">
        <f>SUM(C17:C18)</f>
        <v>101131</v>
      </c>
      <c r="D19" s="44">
        <f>SUM(D17:D18)</f>
        <v>33700</v>
      </c>
      <c r="E19" s="14" t="s">
        <v>4</v>
      </c>
      <c r="F19" s="19">
        <f>SUM(F17:F18)</f>
        <v>2300</v>
      </c>
      <c r="G19" s="19">
        <f>SUM(G17:G18)</f>
        <v>800</v>
      </c>
    </row>
    <row r="20" spans="1:7" x14ac:dyDescent="0.25">
      <c r="A20" s="93" t="s">
        <v>5</v>
      </c>
      <c r="B20" s="71" t="s">
        <v>168</v>
      </c>
      <c r="C20" s="58">
        <v>8500</v>
      </c>
      <c r="D20" s="12">
        <v>8500</v>
      </c>
      <c r="E20" s="72" t="s">
        <v>170</v>
      </c>
      <c r="F20" s="58">
        <v>5900</v>
      </c>
      <c r="G20" s="13"/>
    </row>
    <row r="21" spans="1:7" x14ac:dyDescent="0.25">
      <c r="A21" s="93"/>
      <c r="B21" s="72" t="s">
        <v>169</v>
      </c>
      <c r="C21" s="58">
        <v>102000</v>
      </c>
      <c r="D21" s="12"/>
      <c r="E21" s="72" t="s">
        <v>171</v>
      </c>
      <c r="F21" s="58">
        <v>4300</v>
      </c>
      <c r="G21" s="13">
        <v>4300</v>
      </c>
    </row>
    <row r="22" spans="1:7" x14ac:dyDescent="0.25">
      <c r="A22" s="93"/>
      <c r="B22" s="14" t="s">
        <v>4</v>
      </c>
      <c r="C22" s="19">
        <f>SUM(C20:C21)</f>
        <v>110500</v>
      </c>
      <c r="D22" s="59">
        <f>SUM(D20)</f>
        <v>8500</v>
      </c>
      <c r="E22" s="14" t="s">
        <v>4</v>
      </c>
      <c r="F22" s="19">
        <f>SUM(F20:F21)</f>
        <v>10200</v>
      </c>
      <c r="G22" s="59">
        <f>SUM(G20:G21)</f>
        <v>4300</v>
      </c>
    </row>
    <row r="23" spans="1:7" x14ac:dyDescent="0.25">
      <c r="A23" s="91" t="s">
        <v>172</v>
      </c>
      <c r="B23" s="22"/>
      <c r="C23" s="23"/>
      <c r="D23" s="60"/>
      <c r="E23" s="70" t="s">
        <v>173</v>
      </c>
      <c r="F23" s="23">
        <v>6500</v>
      </c>
      <c r="G23" s="60">
        <v>6500</v>
      </c>
    </row>
    <row r="24" spans="1:7" x14ac:dyDescent="0.25">
      <c r="A24" s="92"/>
      <c r="B24" s="14" t="s">
        <v>4</v>
      </c>
      <c r="C24" s="19">
        <f>SUM(C23)</f>
        <v>0</v>
      </c>
      <c r="D24" s="19">
        <f>SUM(D23)</f>
        <v>0</v>
      </c>
      <c r="E24" s="14" t="s">
        <v>4</v>
      </c>
      <c r="F24" s="19">
        <f>SUM(F23)</f>
        <v>6500</v>
      </c>
      <c r="G24" s="19">
        <f>SUM(G23)</f>
        <v>6500</v>
      </c>
    </row>
    <row r="25" spans="1:7" x14ac:dyDescent="0.25">
      <c r="A25" s="91" t="s">
        <v>174</v>
      </c>
      <c r="B25" s="22"/>
      <c r="C25" s="23"/>
      <c r="D25" s="23"/>
      <c r="E25" s="22" t="s">
        <v>175</v>
      </c>
      <c r="F25" s="23">
        <v>7600</v>
      </c>
      <c r="G25" s="23">
        <v>7600</v>
      </c>
    </row>
    <row r="26" spans="1:7" x14ac:dyDescent="0.25">
      <c r="A26" s="100"/>
      <c r="B26" s="22"/>
      <c r="C26" s="23"/>
      <c r="D26" s="23"/>
      <c r="E26" s="22" t="s">
        <v>170</v>
      </c>
      <c r="F26" s="23">
        <v>7400</v>
      </c>
      <c r="G26" s="23"/>
    </row>
    <row r="27" spans="1:7" x14ac:dyDescent="0.25">
      <c r="A27" s="100"/>
      <c r="B27" s="22"/>
      <c r="C27" s="23"/>
      <c r="D27" s="23"/>
      <c r="E27" s="22" t="s">
        <v>176</v>
      </c>
      <c r="F27" s="23">
        <v>150000</v>
      </c>
      <c r="G27" s="23"/>
    </row>
    <row r="28" spans="1:7" x14ac:dyDescent="0.25">
      <c r="A28" s="92"/>
      <c r="B28" s="14" t="s">
        <v>4</v>
      </c>
      <c r="C28" s="19">
        <f>SUM(C25:C27)</f>
        <v>0</v>
      </c>
      <c r="D28" s="19">
        <f>SUM(D25:D27)</f>
        <v>0</v>
      </c>
      <c r="E28" s="14" t="s">
        <v>4</v>
      </c>
      <c r="F28" s="19">
        <f>SUM(F25:F27)</f>
        <v>165000</v>
      </c>
      <c r="G28" s="19">
        <f>SUM(G25:G27)</f>
        <v>7600</v>
      </c>
    </row>
    <row r="29" spans="1:7" x14ac:dyDescent="0.25">
      <c r="A29" s="91" t="s">
        <v>6</v>
      </c>
      <c r="B29" s="22"/>
      <c r="C29" s="23"/>
      <c r="D29" s="23"/>
      <c r="E29" s="72" t="s">
        <v>177</v>
      </c>
      <c r="F29" s="23">
        <v>3000</v>
      </c>
      <c r="G29" s="23">
        <v>3000</v>
      </c>
    </row>
    <row r="30" spans="1:7" x14ac:dyDescent="0.25">
      <c r="A30" s="100"/>
      <c r="B30" s="22"/>
      <c r="C30" s="23"/>
      <c r="D30" s="23"/>
      <c r="E30" s="72" t="s">
        <v>178</v>
      </c>
      <c r="F30" s="23">
        <v>2900</v>
      </c>
      <c r="G30" s="23">
        <v>2900</v>
      </c>
    </row>
    <row r="31" spans="1:7" x14ac:dyDescent="0.25">
      <c r="A31" s="100"/>
      <c r="B31" s="11"/>
      <c r="C31" s="11"/>
      <c r="D31" s="12"/>
      <c r="E31" s="72" t="s">
        <v>179</v>
      </c>
      <c r="F31" s="58">
        <v>760</v>
      </c>
      <c r="G31" s="13"/>
    </row>
    <row r="32" spans="1:7" x14ac:dyDescent="0.25">
      <c r="A32" s="92"/>
      <c r="B32" s="14" t="s">
        <v>4</v>
      </c>
      <c r="C32" s="19">
        <f>SUM(C29:C31)</f>
        <v>0</v>
      </c>
      <c r="D32" s="59">
        <f>SUM(D31)</f>
        <v>0</v>
      </c>
      <c r="E32" s="14" t="s">
        <v>4</v>
      </c>
      <c r="F32" s="19">
        <f>SUM(F29:F31)</f>
        <v>6660</v>
      </c>
      <c r="G32" s="19">
        <f>SUM(G29:G31)</f>
        <v>5900</v>
      </c>
    </row>
    <row r="33" spans="1:7" x14ac:dyDescent="0.25">
      <c r="A33" s="93" t="s">
        <v>180</v>
      </c>
      <c r="B33" s="22" t="s">
        <v>181</v>
      </c>
      <c r="C33" s="23">
        <v>13900</v>
      </c>
      <c r="D33" s="60">
        <v>13900</v>
      </c>
      <c r="E33" s="70" t="s">
        <v>182</v>
      </c>
      <c r="F33" s="23">
        <v>6000</v>
      </c>
      <c r="G33" s="23"/>
    </row>
    <row r="34" spans="1:7" x14ac:dyDescent="0.25">
      <c r="A34" s="93"/>
      <c r="B34" s="22"/>
      <c r="C34" s="22"/>
      <c r="D34" s="56"/>
      <c r="E34" s="63" t="s">
        <v>183</v>
      </c>
      <c r="F34" s="23">
        <v>1200</v>
      </c>
      <c r="G34" s="23">
        <v>1200</v>
      </c>
    </row>
    <row r="35" spans="1:7" x14ac:dyDescent="0.25">
      <c r="A35" s="93"/>
      <c r="B35" s="14" t="s">
        <v>4</v>
      </c>
      <c r="C35" s="19">
        <f>SUM(C33:C34)</f>
        <v>13900</v>
      </c>
      <c r="D35" s="19">
        <f>SUM(D33:D34)</f>
        <v>13900</v>
      </c>
      <c r="E35" s="14" t="s">
        <v>4</v>
      </c>
      <c r="F35" s="19">
        <f>SUM(F33:F34)</f>
        <v>7200</v>
      </c>
      <c r="G35" s="19">
        <f>SUM(G33:G34)</f>
        <v>1200</v>
      </c>
    </row>
    <row r="36" spans="1:7" x14ac:dyDescent="0.25">
      <c r="A36" s="93" t="s">
        <v>184</v>
      </c>
      <c r="B36" s="62" t="s">
        <v>21</v>
      </c>
      <c r="C36" s="23">
        <v>1405</v>
      </c>
      <c r="D36" s="23">
        <v>1400</v>
      </c>
      <c r="E36" s="70" t="s">
        <v>185</v>
      </c>
      <c r="F36" s="23">
        <v>1200</v>
      </c>
      <c r="G36" s="23"/>
    </row>
    <row r="37" spans="1:7" x14ac:dyDescent="0.25">
      <c r="A37" s="93"/>
      <c r="B37" s="22"/>
      <c r="C37" s="23"/>
      <c r="D37" s="23"/>
      <c r="E37" s="63" t="s">
        <v>186</v>
      </c>
      <c r="F37" s="23">
        <v>900</v>
      </c>
      <c r="G37" s="23"/>
    </row>
    <row r="38" spans="1:7" x14ac:dyDescent="0.25">
      <c r="A38" s="93"/>
      <c r="B38" s="22"/>
      <c r="C38" s="23"/>
      <c r="D38" s="23"/>
      <c r="E38" s="72" t="s">
        <v>187</v>
      </c>
      <c r="F38" s="23">
        <v>10000</v>
      </c>
      <c r="G38" s="23">
        <v>10000</v>
      </c>
    </row>
    <row r="39" spans="1:7" x14ac:dyDescent="0.25">
      <c r="A39" s="93"/>
      <c r="B39" s="14" t="s">
        <v>4</v>
      </c>
      <c r="C39" s="19">
        <f>SUM(C36:C38)</f>
        <v>1405</v>
      </c>
      <c r="D39" s="19">
        <f>SUM(D36:D38)</f>
        <v>1400</v>
      </c>
      <c r="E39" s="14" t="s">
        <v>4</v>
      </c>
      <c r="F39" s="19">
        <f>SUM(F36:F38)</f>
        <v>12100</v>
      </c>
      <c r="G39" s="19">
        <f>SUM(G36:G38)</f>
        <v>10000</v>
      </c>
    </row>
    <row r="40" spans="1:7" ht="30" customHeight="1" x14ac:dyDescent="0.25">
      <c r="A40" s="16" t="s">
        <v>188</v>
      </c>
      <c r="B40" s="16" t="s">
        <v>4</v>
      </c>
      <c r="C40" s="61">
        <f>C8+C10+C13+C16+C19+C22+C24+C28+C32+C35+C39</f>
        <v>346820</v>
      </c>
      <c r="D40" s="61">
        <f>D8+D10+D13+D16+D19+D22+D24+D28+D32+D35+D39</f>
        <v>106300</v>
      </c>
      <c r="E40" s="16" t="s">
        <v>4</v>
      </c>
      <c r="F40" s="61">
        <f>F8+F10+F13+F16+F19+F22+F24+F28+F32+F35+F39</f>
        <v>250410</v>
      </c>
      <c r="G40" s="61">
        <f>G8+G10+G13+G16+G19+G22+G24+G28+G32+G35+G39</f>
        <v>55700</v>
      </c>
    </row>
    <row r="41" spans="1:7" x14ac:dyDescent="0.25">
      <c r="A41" s="99" t="s">
        <v>10</v>
      </c>
      <c r="B41" s="41" t="s">
        <v>104</v>
      </c>
      <c r="C41" s="26">
        <v>16422</v>
      </c>
      <c r="D41" s="25">
        <f>16422-22</f>
        <v>16400</v>
      </c>
      <c r="E41" s="37" t="s">
        <v>107</v>
      </c>
      <c r="F41" s="68">
        <v>51892</v>
      </c>
      <c r="G41" s="27">
        <v>51890</v>
      </c>
    </row>
    <row r="42" spans="1:7" ht="33.75" customHeight="1" x14ac:dyDescent="0.25">
      <c r="A42" s="99"/>
      <c r="B42" s="41" t="s">
        <v>105</v>
      </c>
      <c r="C42" s="26">
        <v>14579</v>
      </c>
      <c r="D42" s="25">
        <f>14579-49</f>
        <v>14530</v>
      </c>
      <c r="E42" s="52" t="s">
        <v>108</v>
      </c>
      <c r="F42" s="57">
        <v>52000</v>
      </c>
      <c r="G42" s="27"/>
    </row>
    <row r="43" spans="1:7" x14ac:dyDescent="0.25">
      <c r="A43" s="99"/>
      <c r="B43" s="41" t="s">
        <v>106</v>
      </c>
      <c r="C43" s="26">
        <v>38841</v>
      </c>
      <c r="D43" s="25"/>
      <c r="E43" s="37" t="s">
        <v>109</v>
      </c>
      <c r="F43" s="57">
        <v>41019</v>
      </c>
      <c r="G43" s="27"/>
    </row>
    <row r="44" spans="1:7" x14ac:dyDescent="0.25">
      <c r="A44" s="99"/>
      <c r="B44" s="41"/>
      <c r="C44" s="26"/>
      <c r="D44" s="25"/>
      <c r="E44" s="37" t="s">
        <v>110</v>
      </c>
      <c r="F44" s="57">
        <v>74369</v>
      </c>
      <c r="G44" s="27"/>
    </row>
    <row r="45" spans="1:7" x14ac:dyDescent="0.25">
      <c r="A45" s="99"/>
      <c r="B45" s="43" t="s">
        <v>4</v>
      </c>
      <c r="C45" s="55">
        <f>SUM(C41:C43)</f>
        <v>69842</v>
      </c>
      <c r="D45" s="64">
        <f>SUM(D41:D42)</f>
        <v>30930</v>
      </c>
      <c r="E45" s="43" t="s">
        <v>4</v>
      </c>
      <c r="F45" s="44">
        <f>SUM(F41:F44)</f>
        <v>219280</v>
      </c>
      <c r="G45" s="69">
        <f>SUM(G41:G42)</f>
        <v>51890</v>
      </c>
    </row>
    <row r="46" spans="1:7" x14ac:dyDescent="0.25">
      <c r="A46" s="86" t="s">
        <v>11</v>
      </c>
      <c r="B46" s="40" t="s">
        <v>111</v>
      </c>
      <c r="C46" s="26">
        <v>2500</v>
      </c>
      <c r="D46" s="26">
        <v>2500</v>
      </c>
      <c r="E46" s="40" t="s">
        <v>112</v>
      </c>
      <c r="F46" s="57">
        <v>7000</v>
      </c>
      <c r="G46" s="27"/>
    </row>
    <row r="47" spans="1:7" x14ac:dyDescent="0.25">
      <c r="A47" s="86"/>
      <c r="B47" s="40"/>
      <c r="C47" s="26"/>
      <c r="D47" s="26"/>
      <c r="E47" s="40"/>
      <c r="F47" s="57"/>
      <c r="G47" s="27"/>
    </row>
    <row r="48" spans="1:7" x14ac:dyDescent="0.25">
      <c r="A48" s="86"/>
      <c r="B48" s="43" t="s">
        <v>4</v>
      </c>
      <c r="C48" s="55">
        <f>SUM(C46:C47)</f>
        <v>2500</v>
      </c>
      <c r="D48" s="64">
        <f>SUM(D46:D47)</f>
        <v>2500</v>
      </c>
      <c r="E48" s="43" t="s">
        <v>4</v>
      </c>
      <c r="F48" s="44">
        <f>SUM(F46:F47)</f>
        <v>7000</v>
      </c>
      <c r="G48" s="69">
        <f>SUM(G46:G47)</f>
        <v>0</v>
      </c>
    </row>
    <row r="49" spans="1:7" x14ac:dyDescent="0.25">
      <c r="A49" s="95" t="s">
        <v>12</v>
      </c>
      <c r="B49" s="37" t="s">
        <v>116</v>
      </c>
      <c r="C49" s="24">
        <v>2000</v>
      </c>
      <c r="D49" s="54"/>
      <c r="E49" s="37" t="s">
        <v>117</v>
      </c>
      <c r="F49" s="45">
        <v>1000</v>
      </c>
      <c r="G49" s="33"/>
    </row>
    <row r="50" spans="1:7" x14ac:dyDescent="0.25">
      <c r="A50" s="96"/>
      <c r="B50" s="37" t="s">
        <v>113</v>
      </c>
      <c r="C50" s="24">
        <v>2000</v>
      </c>
      <c r="D50" s="54">
        <v>2000</v>
      </c>
      <c r="E50" s="37" t="s">
        <v>118</v>
      </c>
      <c r="F50" s="45">
        <v>2000</v>
      </c>
      <c r="G50" s="33"/>
    </row>
    <row r="51" spans="1:7" x14ac:dyDescent="0.25">
      <c r="A51" s="96"/>
      <c r="B51" s="37" t="s">
        <v>114</v>
      </c>
      <c r="C51" s="24">
        <v>5000</v>
      </c>
      <c r="D51" s="54">
        <v>5000</v>
      </c>
      <c r="E51" s="37"/>
      <c r="F51" s="45"/>
      <c r="G51" s="33"/>
    </row>
    <row r="52" spans="1:7" x14ac:dyDescent="0.25">
      <c r="A52" s="96"/>
      <c r="B52" s="37" t="s">
        <v>115</v>
      </c>
      <c r="C52" s="24">
        <v>3000</v>
      </c>
      <c r="D52" s="54">
        <v>3000</v>
      </c>
      <c r="E52" s="37"/>
      <c r="F52" s="45"/>
      <c r="G52" s="33"/>
    </row>
    <row r="53" spans="1:7" x14ac:dyDescent="0.25">
      <c r="A53" s="97"/>
      <c r="B53" s="43" t="s">
        <v>4</v>
      </c>
      <c r="C53" s="55">
        <f>SUM(C49:C52)</f>
        <v>12000</v>
      </c>
      <c r="D53" s="55">
        <f>SUM(D49:D52)</f>
        <v>10000</v>
      </c>
      <c r="E53" s="43" t="s">
        <v>4</v>
      </c>
      <c r="F53" s="44">
        <f>SUM(F49:F52)</f>
        <v>3000</v>
      </c>
      <c r="G53" s="44">
        <f>SUM(G49:G52)</f>
        <v>0</v>
      </c>
    </row>
    <row r="54" spans="1:7" ht="15" customHeight="1" x14ac:dyDescent="0.25">
      <c r="A54" s="83" t="s">
        <v>101</v>
      </c>
      <c r="B54" s="37" t="s">
        <v>121</v>
      </c>
      <c r="C54" s="88">
        <v>11310</v>
      </c>
      <c r="D54" s="24"/>
      <c r="E54" s="37" t="s">
        <v>124</v>
      </c>
      <c r="F54" s="45">
        <v>700</v>
      </c>
      <c r="G54" s="45"/>
    </row>
    <row r="55" spans="1:7" ht="28.5" customHeight="1" x14ac:dyDescent="0.25">
      <c r="A55" s="84"/>
      <c r="B55" s="37" t="s">
        <v>122</v>
      </c>
      <c r="C55" s="89"/>
      <c r="D55" s="24"/>
      <c r="E55" s="42" t="s">
        <v>125</v>
      </c>
      <c r="F55" s="45">
        <v>6421</v>
      </c>
      <c r="G55" s="45">
        <v>6420</v>
      </c>
    </row>
    <row r="56" spans="1:7" ht="15" customHeight="1" x14ac:dyDescent="0.25">
      <c r="A56" s="84"/>
      <c r="B56" s="37" t="s">
        <v>123</v>
      </c>
      <c r="C56" s="89"/>
      <c r="D56" s="24">
        <f>5622-22</f>
        <v>5600</v>
      </c>
      <c r="E56" s="40" t="s">
        <v>126</v>
      </c>
      <c r="F56" s="45">
        <v>6457</v>
      </c>
      <c r="G56" s="45"/>
    </row>
    <row r="57" spans="1:7" x14ac:dyDescent="0.25">
      <c r="A57" s="84"/>
      <c r="B57" s="37" t="s">
        <v>120</v>
      </c>
      <c r="C57" s="90"/>
      <c r="D57" s="24">
        <v>500</v>
      </c>
      <c r="E57" s="40" t="s">
        <v>127</v>
      </c>
      <c r="F57" s="45">
        <v>2702</v>
      </c>
      <c r="G57" s="45"/>
    </row>
    <row r="58" spans="1:7" x14ac:dyDescent="0.25">
      <c r="A58" s="84"/>
      <c r="B58" s="37" t="s">
        <v>119</v>
      </c>
      <c r="C58" s="88">
        <v>75509</v>
      </c>
      <c r="D58" s="24"/>
      <c r="E58" s="37"/>
      <c r="F58" s="45"/>
      <c r="G58" s="45"/>
    </row>
    <row r="59" spans="1:7" ht="23.25" customHeight="1" x14ac:dyDescent="0.25">
      <c r="A59" s="84"/>
      <c r="B59" s="37" t="s">
        <v>189</v>
      </c>
      <c r="C59" s="89"/>
      <c r="D59" s="24">
        <v>10000</v>
      </c>
      <c r="E59" s="37"/>
      <c r="F59" s="45"/>
      <c r="G59" s="45"/>
    </row>
    <row r="60" spans="1:7" ht="21.75" customHeight="1" x14ac:dyDescent="0.25">
      <c r="A60" s="84"/>
      <c r="B60" s="37" t="s">
        <v>120</v>
      </c>
      <c r="C60" s="90"/>
      <c r="D60" s="24">
        <v>500</v>
      </c>
      <c r="E60" s="37"/>
      <c r="F60" s="45"/>
      <c r="G60" s="33"/>
    </row>
    <row r="61" spans="1:7" x14ac:dyDescent="0.25">
      <c r="A61" s="85"/>
      <c r="B61" s="43" t="s">
        <v>4</v>
      </c>
      <c r="C61" s="55">
        <f>SUM(C54:C60)</f>
        <v>86819</v>
      </c>
      <c r="D61" s="64">
        <f>SUM(D54:D60)</f>
        <v>16600</v>
      </c>
      <c r="E61" s="43" t="s">
        <v>4</v>
      </c>
      <c r="F61" s="44">
        <f>SUM(F54:F60)</f>
        <v>16280</v>
      </c>
      <c r="G61" s="44">
        <f>SUM(G54:G60)</f>
        <v>6420</v>
      </c>
    </row>
    <row r="62" spans="1:7" ht="24.75" customHeight="1" x14ac:dyDescent="0.25">
      <c r="A62" s="86" t="s">
        <v>102</v>
      </c>
      <c r="B62" s="40"/>
      <c r="C62" s="26"/>
      <c r="D62" s="26"/>
      <c r="E62" s="52" t="s">
        <v>128</v>
      </c>
      <c r="F62" s="57">
        <v>1000</v>
      </c>
      <c r="G62" s="27">
        <v>1000</v>
      </c>
    </row>
    <row r="63" spans="1:7" x14ac:dyDescent="0.25">
      <c r="A63" s="86"/>
      <c r="B63" s="43" t="s">
        <v>4</v>
      </c>
      <c r="C63" s="55">
        <f>SUM(C62)</f>
        <v>0</v>
      </c>
      <c r="D63" s="64">
        <f>SUM(D62)</f>
        <v>0</v>
      </c>
      <c r="E63" s="43" t="s">
        <v>4</v>
      </c>
      <c r="F63" s="44">
        <f>SUM(F62)</f>
        <v>1000</v>
      </c>
      <c r="G63" s="69">
        <f>SUM(G62)</f>
        <v>1000</v>
      </c>
    </row>
    <row r="64" spans="1:7" ht="21.75" customHeight="1" x14ac:dyDescent="0.25">
      <c r="A64" s="83" t="s">
        <v>9</v>
      </c>
      <c r="B64" s="37" t="s">
        <v>129</v>
      </c>
      <c r="C64" s="24">
        <v>11671</v>
      </c>
      <c r="D64" s="54">
        <f>11671-71</f>
        <v>11600</v>
      </c>
      <c r="E64" s="37" t="s">
        <v>132</v>
      </c>
      <c r="F64" s="45">
        <v>10000</v>
      </c>
      <c r="G64" s="33">
        <v>10000</v>
      </c>
    </row>
    <row r="65" spans="1:7" ht="27.6" x14ac:dyDescent="0.25">
      <c r="A65" s="84"/>
      <c r="B65" s="37" t="s">
        <v>130</v>
      </c>
      <c r="C65" s="24">
        <v>17745</v>
      </c>
      <c r="D65" s="54">
        <v>9000</v>
      </c>
      <c r="E65" s="37" t="s">
        <v>89</v>
      </c>
      <c r="F65" s="45">
        <v>1000</v>
      </c>
      <c r="G65" s="33"/>
    </row>
    <row r="66" spans="1:7" x14ac:dyDescent="0.25">
      <c r="A66" s="84"/>
      <c r="B66" s="37"/>
      <c r="C66" s="24"/>
      <c r="D66" s="54"/>
      <c r="E66" s="37" t="s">
        <v>131</v>
      </c>
      <c r="F66" s="45">
        <v>2800</v>
      </c>
      <c r="G66" s="33"/>
    </row>
    <row r="67" spans="1:7" x14ac:dyDescent="0.25">
      <c r="A67" s="84"/>
      <c r="B67" s="37"/>
      <c r="C67" s="24"/>
      <c r="D67" s="54"/>
      <c r="E67" s="65" t="s">
        <v>133</v>
      </c>
      <c r="F67" s="45">
        <v>2187</v>
      </c>
      <c r="G67" s="33">
        <f>2187-87</f>
        <v>2100</v>
      </c>
    </row>
    <row r="68" spans="1:7" x14ac:dyDescent="0.25">
      <c r="A68" s="84"/>
      <c r="B68" s="37"/>
      <c r="C68" s="24"/>
      <c r="D68" s="54"/>
      <c r="E68" s="65" t="s">
        <v>134</v>
      </c>
      <c r="F68" s="45">
        <v>5355</v>
      </c>
      <c r="G68" s="33"/>
    </row>
    <row r="69" spans="1:7" x14ac:dyDescent="0.25">
      <c r="A69" s="84"/>
      <c r="B69" s="37"/>
      <c r="C69" s="24"/>
      <c r="D69" s="54"/>
      <c r="E69" s="37" t="s">
        <v>135</v>
      </c>
      <c r="F69" s="45">
        <v>3000</v>
      </c>
      <c r="G69" s="33">
        <v>3000</v>
      </c>
    </row>
    <row r="70" spans="1:7" x14ac:dyDescent="0.25">
      <c r="A70" s="85"/>
      <c r="B70" s="43" t="s">
        <v>4</v>
      </c>
      <c r="C70" s="55">
        <f>SUM(C64:C69)</f>
        <v>29416</v>
      </c>
      <c r="D70" s="55">
        <f>SUM(D64:D69)</f>
        <v>20600</v>
      </c>
      <c r="E70" s="43" t="s">
        <v>4</v>
      </c>
      <c r="F70" s="44">
        <f>SUM(F64:F69)</f>
        <v>24342</v>
      </c>
      <c r="G70" s="44">
        <f>SUM(G64:G69)</f>
        <v>15100</v>
      </c>
    </row>
    <row r="71" spans="1:7" x14ac:dyDescent="0.25">
      <c r="A71" s="83" t="s">
        <v>8</v>
      </c>
      <c r="B71" s="37" t="s">
        <v>136</v>
      </c>
      <c r="C71" s="88">
        <v>80657</v>
      </c>
      <c r="D71" s="54"/>
      <c r="E71" s="65" t="s">
        <v>140</v>
      </c>
      <c r="F71" s="45">
        <v>6000</v>
      </c>
      <c r="G71" s="33"/>
    </row>
    <row r="72" spans="1:7" ht="27.6" x14ac:dyDescent="0.25">
      <c r="A72" s="84"/>
      <c r="B72" s="37" t="s">
        <v>137</v>
      </c>
      <c r="C72" s="89"/>
      <c r="D72" s="54">
        <f>2566-66</f>
        <v>2500</v>
      </c>
      <c r="E72" s="65" t="s">
        <v>141</v>
      </c>
      <c r="F72" s="45">
        <v>4100</v>
      </c>
      <c r="G72" s="33"/>
    </row>
    <row r="73" spans="1:7" ht="41.4" x14ac:dyDescent="0.25">
      <c r="A73" s="84"/>
      <c r="B73" s="37" t="s">
        <v>138</v>
      </c>
      <c r="C73" s="89"/>
      <c r="D73" s="54"/>
      <c r="E73" s="37" t="s">
        <v>142</v>
      </c>
      <c r="F73" s="45">
        <v>3250</v>
      </c>
      <c r="G73" s="33"/>
    </row>
    <row r="74" spans="1:7" x14ac:dyDescent="0.25">
      <c r="A74" s="84"/>
      <c r="B74" s="37" t="s">
        <v>139</v>
      </c>
      <c r="C74" s="90"/>
      <c r="D74" s="54">
        <v>14870</v>
      </c>
      <c r="E74" s="37" t="s">
        <v>143</v>
      </c>
      <c r="F74" s="45">
        <v>7000</v>
      </c>
      <c r="G74" s="33">
        <v>5000</v>
      </c>
    </row>
    <row r="75" spans="1:7" x14ac:dyDescent="0.25">
      <c r="A75" s="85"/>
      <c r="B75" s="43" t="s">
        <v>4</v>
      </c>
      <c r="C75" s="55">
        <f>SUM(C71:C74)</f>
        <v>80657</v>
      </c>
      <c r="D75" s="64">
        <f>SUM(D71:D74)</f>
        <v>17370</v>
      </c>
      <c r="E75" s="43" t="s">
        <v>4</v>
      </c>
      <c r="F75" s="44">
        <f>SUM(F71:F74)</f>
        <v>20350</v>
      </c>
      <c r="G75" s="44">
        <f>SUM(G71:G74)</f>
        <v>5000</v>
      </c>
    </row>
    <row r="76" spans="1:7" x14ac:dyDescent="0.25">
      <c r="A76" s="93" t="s">
        <v>103</v>
      </c>
      <c r="B76" s="40"/>
      <c r="C76" s="26"/>
      <c r="D76" s="26"/>
      <c r="E76" s="66" t="s">
        <v>144</v>
      </c>
      <c r="F76" s="57">
        <v>1500</v>
      </c>
      <c r="G76" s="27">
        <v>1500</v>
      </c>
    </row>
    <row r="77" spans="1:7" x14ac:dyDescent="0.25">
      <c r="A77" s="93"/>
      <c r="B77" s="40"/>
      <c r="C77" s="26"/>
      <c r="D77" s="26"/>
      <c r="E77" s="67" t="s">
        <v>145</v>
      </c>
      <c r="F77" s="57">
        <v>790</v>
      </c>
      <c r="G77" s="27">
        <v>790</v>
      </c>
    </row>
    <row r="78" spans="1:7" x14ac:dyDescent="0.25">
      <c r="A78" s="93"/>
      <c r="B78" s="40"/>
      <c r="C78" s="26"/>
      <c r="D78" s="26"/>
      <c r="E78" s="67" t="s">
        <v>146</v>
      </c>
      <c r="F78" s="57">
        <v>900</v>
      </c>
      <c r="G78" s="27">
        <v>900</v>
      </c>
    </row>
    <row r="79" spans="1:7" x14ac:dyDescent="0.25">
      <c r="A79" s="93"/>
      <c r="B79" s="40"/>
      <c r="C79" s="26"/>
      <c r="D79" s="26"/>
      <c r="E79" s="40" t="s">
        <v>147</v>
      </c>
      <c r="F79" s="57">
        <v>2400</v>
      </c>
      <c r="G79" s="27">
        <v>2400</v>
      </c>
    </row>
    <row r="80" spans="1:7" x14ac:dyDescent="0.25">
      <c r="A80" s="93"/>
      <c r="B80" s="43" t="s">
        <v>4</v>
      </c>
      <c r="C80" s="55">
        <f>SUM(C76:C79)</f>
        <v>0</v>
      </c>
      <c r="D80" s="64">
        <f>SUM(D76:D79)</f>
        <v>0</v>
      </c>
      <c r="E80" s="43" t="s">
        <v>4</v>
      </c>
      <c r="F80" s="44">
        <f>SUM(F76:F79)</f>
        <v>5590</v>
      </c>
      <c r="G80" s="44">
        <f>SUM(G76:G79)</f>
        <v>5590</v>
      </c>
    </row>
    <row r="81" spans="1:7" ht="33" customHeight="1" x14ac:dyDescent="0.25">
      <c r="A81" s="91" t="s">
        <v>149</v>
      </c>
      <c r="B81" s="37" t="s">
        <v>7</v>
      </c>
      <c r="C81" s="24"/>
      <c r="D81" s="54">
        <v>10000</v>
      </c>
      <c r="E81" s="37"/>
      <c r="F81" s="45"/>
      <c r="G81" s="45"/>
    </row>
    <row r="82" spans="1:7" x14ac:dyDescent="0.25">
      <c r="A82" s="92"/>
      <c r="B82" s="14"/>
      <c r="C82" s="55">
        <f>SUM(C81)</f>
        <v>0</v>
      </c>
      <c r="D82" s="55">
        <f>SUM(D81)</f>
        <v>10000</v>
      </c>
      <c r="E82" s="43"/>
      <c r="F82" s="19">
        <f>SUM(F81)</f>
        <v>0</v>
      </c>
      <c r="G82" s="19">
        <f>SUM(G81)</f>
        <v>0</v>
      </c>
    </row>
    <row r="83" spans="1:7" ht="27.75" customHeight="1" x14ac:dyDescent="0.25">
      <c r="A83" s="15" t="s">
        <v>13</v>
      </c>
      <c r="B83" s="16" t="s">
        <v>4</v>
      </c>
      <c r="C83" s="61">
        <f>C45+C48+C53+C61+C63+C70+C75+C80</f>
        <v>281234</v>
      </c>
      <c r="D83" s="17">
        <f>D45+D48+D53+D61+D63+D70+D75+D80+D82</f>
        <v>108000</v>
      </c>
      <c r="E83" s="16" t="s">
        <v>4</v>
      </c>
      <c r="F83" s="61">
        <f>F45+F48+F53+F61+F63+F70+F75+F80+F82</f>
        <v>296842</v>
      </c>
      <c r="G83" s="61">
        <f>G45+G48+G53+G61+G63+G70+G75+G80+G82</f>
        <v>85000</v>
      </c>
    </row>
    <row r="84" spans="1:7" ht="15.75" customHeight="1" x14ac:dyDescent="0.25">
      <c r="A84" s="83" t="s">
        <v>28</v>
      </c>
      <c r="B84" s="41" t="s">
        <v>29</v>
      </c>
      <c r="C84" s="30">
        <v>16843</v>
      </c>
      <c r="D84" s="30">
        <f>16843-3</f>
        <v>16840</v>
      </c>
      <c r="E84" s="32" t="s">
        <v>30</v>
      </c>
      <c r="F84" s="32">
        <v>6000</v>
      </c>
      <c r="G84" s="30">
        <v>6000</v>
      </c>
    </row>
    <row r="85" spans="1:7" ht="27.6" x14ac:dyDescent="0.25">
      <c r="A85" s="84"/>
      <c r="B85" s="36"/>
      <c r="C85" s="30"/>
      <c r="D85" s="30"/>
      <c r="E85" s="34" t="s">
        <v>31</v>
      </c>
      <c r="F85" s="34">
        <v>9000</v>
      </c>
      <c r="G85" s="30">
        <v>3000</v>
      </c>
    </row>
    <row r="86" spans="1:7" x14ac:dyDescent="0.25">
      <c r="A86" s="84"/>
      <c r="B86" s="36"/>
      <c r="C86" s="30"/>
      <c r="D86" s="30"/>
      <c r="E86" s="21" t="s">
        <v>44</v>
      </c>
      <c r="F86" s="30">
        <v>4500</v>
      </c>
      <c r="G86" s="30"/>
    </row>
    <row r="87" spans="1:7" x14ac:dyDescent="0.25">
      <c r="A87" s="85"/>
      <c r="B87" s="43" t="s">
        <v>4</v>
      </c>
      <c r="C87" s="46">
        <f>SUM(C84:C86)</f>
        <v>16843</v>
      </c>
      <c r="D87" s="46">
        <f>SUM(D84:D86)</f>
        <v>16840</v>
      </c>
      <c r="E87" s="14" t="s">
        <v>4</v>
      </c>
      <c r="F87" s="46">
        <f>SUM(F84:F86)</f>
        <v>19500</v>
      </c>
      <c r="G87" s="46">
        <f>SUM(G84:G86)</f>
        <v>9000</v>
      </c>
    </row>
    <row r="88" spans="1:7" ht="27.6" x14ac:dyDescent="0.25">
      <c r="A88" s="94" t="s">
        <v>22</v>
      </c>
      <c r="B88" s="37" t="s">
        <v>33</v>
      </c>
      <c r="C88" s="29">
        <v>25189</v>
      </c>
      <c r="D88" s="30">
        <v>25189</v>
      </c>
      <c r="E88" s="21"/>
      <c r="F88" s="30"/>
      <c r="G88" s="30"/>
    </row>
    <row r="89" spans="1:7" x14ac:dyDescent="0.25">
      <c r="A89" s="94"/>
      <c r="B89" s="38" t="s">
        <v>34</v>
      </c>
      <c r="C89" s="29">
        <v>13017</v>
      </c>
      <c r="D89" s="30">
        <f>13017-7</f>
        <v>13010</v>
      </c>
      <c r="E89" s="21"/>
      <c r="F89" s="30"/>
      <c r="G89" s="30"/>
    </row>
    <row r="90" spans="1:7" x14ac:dyDescent="0.25">
      <c r="A90" s="94"/>
      <c r="B90" s="39" t="s">
        <v>45</v>
      </c>
      <c r="C90" s="29">
        <v>12899</v>
      </c>
      <c r="D90" s="30"/>
      <c r="E90" s="21"/>
      <c r="F90" s="30"/>
      <c r="G90" s="30"/>
    </row>
    <row r="91" spans="1:7" x14ac:dyDescent="0.25">
      <c r="A91" s="94"/>
      <c r="B91" s="39" t="s">
        <v>46</v>
      </c>
      <c r="C91" s="29">
        <v>17605</v>
      </c>
      <c r="D91" s="30"/>
      <c r="E91" s="21"/>
      <c r="F91" s="30"/>
      <c r="G91" s="30"/>
    </row>
    <row r="92" spans="1:7" x14ac:dyDescent="0.25">
      <c r="A92" s="87"/>
      <c r="B92" s="43" t="s">
        <v>4</v>
      </c>
      <c r="C92" s="46">
        <f>SUM(C88:C91)</f>
        <v>68710</v>
      </c>
      <c r="D92" s="46">
        <f>SUM(D88:D89)</f>
        <v>38199</v>
      </c>
      <c r="E92" s="14" t="s">
        <v>4</v>
      </c>
      <c r="F92" s="46">
        <f>SUM(F88:F91)</f>
        <v>0</v>
      </c>
      <c r="G92" s="46">
        <f>SUM(G88)</f>
        <v>0</v>
      </c>
    </row>
    <row r="93" spans="1:7" ht="41.4" x14ac:dyDescent="0.25">
      <c r="A93" s="86" t="s">
        <v>23</v>
      </c>
      <c r="B93" s="36" t="s">
        <v>35</v>
      </c>
      <c r="C93" s="30">
        <v>10246</v>
      </c>
      <c r="D93" s="30">
        <f>10246-6</f>
        <v>10240</v>
      </c>
      <c r="E93" s="26" t="s">
        <v>47</v>
      </c>
      <c r="F93" s="29">
        <v>3410</v>
      </c>
      <c r="G93" s="30"/>
    </row>
    <row r="94" spans="1:7" ht="27.6" x14ac:dyDescent="0.25">
      <c r="A94" s="86"/>
      <c r="B94" s="36"/>
      <c r="C94" s="30"/>
      <c r="D94" s="30"/>
      <c r="E94" s="26" t="s">
        <v>48</v>
      </c>
      <c r="F94" s="29">
        <v>1599</v>
      </c>
      <c r="G94" s="30"/>
    </row>
    <row r="95" spans="1:7" x14ac:dyDescent="0.25">
      <c r="A95" s="86"/>
      <c r="B95" s="43" t="s">
        <v>4</v>
      </c>
      <c r="C95" s="46">
        <f>SUM(C93:C94)</f>
        <v>10246</v>
      </c>
      <c r="D95" s="46">
        <f>D93</f>
        <v>10240</v>
      </c>
      <c r="E95" s="14" t="s">
        <v>4</v>
      </c>
      <c r="F95" s="46">
        <f>SUM(F93:F94)</f>
        <v>5009</v>
      </c>
      <c r="G95" s="46">
        <f>SUM(G93)</f>
        <v>0</v>
      </c>
    </row>
    <row r="96" spans="1:7" ht="55.2" x14ac:dyDescent="0.25">
      <c r="A96" s="86" t="s">
        <v>20</v>
      </c>
      <c r="B96" s="40" t="s">
        <v>36</v>
      </c>
      <c r="C96" s="29">
        <v>9460</v>
      </c>
      <c r="D96" s="29">
        <v>9460</v>
      </c>
      <c r="E96" s="28" t="s">
        <v>41</v>
      </c>
      <c r="F96" s="29">
        <v>15000</v>
      </c>
      <c r="G96" s="29">
        <v>15000</v>
      </c>
    </row>
    <row r="97" spans="1:7" x14ac:dyDescent="0.25">
      <c r="A97" s="86"/>
      <c r="B97" s="39" t="s">
        <v>49</v>
      </c>
      <c r="C97" s="29">
        <v>11726</v>
      </c>
      <c r="D97" s="29"/>
      <c r="E97" s="25" t="s">
        <v>52</v>
      </c>
      <c r="F97" s="29">
        <v>2560</v>
      </c>
      <c r="G97" s="29"/>
    </row>
    <row r="98" spans="1:7" ht="27.6" x14ac:dyDescent="0.25">
      <c r="A98" s="86"/>
      <c r="B98" s="40" t="s">
        <v>37</v>
      </c>
      <c r="C98" s="29">
        <v>1636</v>
      </c>
      <c r="D98" s="29">
        <v>1636</v>
      </c>
      <c r="E98" s="28"/>
      <c r="F98" s="29"/>
      <c r="G98" s="29"/>
    </row>
    <row r="99" spans="1:7" x14ac:dyDescent="0.25">
      <c r="A99" s="86"/>
      <c r="B99" s="39" t="s">
        <v>50</v>
      </c>
      <c r="C99" s="29">
        <v>426</v>
      </c>
      <c r="D99" s="29"/>
      <c r="E99" s="28"/>
      <c r="F99" s="29"/>
      <c r="G99" s="29"/>
    </row>
    <row r="100" spans="1:7" ht="30.75" customHeight="1" x14ac:dyDescent="0.25">
      <c r="A100" s="86"/>
      <c r="B100" s="40" t="s">
        <v>51</v>
      </c>
      <c r="C100" s="29">
        <v>509</v>
      </c>
      <c r="D100" s="29"/>
      <c r="E100" s="25"/>
      <c r="F100" s="29"/>
      <c r="G100" s="29"/>
    </row>
    <row r="101" spans="1:7" x14ac:dyDescent="0.25">
      <c r="A101" s="86"/>
      <c r="B101" s="43" t="s">
        <v>4</v>
      </c>
      <c r="C101" s="46">
        <f>SUM(C96:C100)</f>
        <v>23757</v>
      </c>
      <c r="D101" s="46">
        <f>SUM(D96:D100)</f>
        <v>11096</v>
      </c>
      <c r="E101" s="14" t="s">
        <v>4</v>
      </c>
      <c r="F101" s="46">
        <f>SUM(F96:F100)</f>
        <v>17560</v>
      </c>
      <c r="G101" s="46">
        <f>SUM(G96:G100)</f>
        <v>15000</v>
      </c>
    </row>
    <row r="102" spans="1:7" x14ac:dyDescent="0.25">
      <c r="A102" s="86" t="s">
        <v>19</v>
      </c>
      <c r="B102" s="39" t="s">
        <v>38</v>
      </c>
      <c r="C102" s="29">
        <v>14095</v>
      </c>
      <c r="D102" s="29">
        <f>14095-5</f>
        <v>14090</v>
      </c>
      <c r="E102" s="21"/>
      <c r="F102" s="30"/>
      <c r="G102" s="30"/>
    </row>
    <row r="103" spans="1:7" ht="27.6" x14ac:dyDescent="0.25">
      <c r="A103" s="86"/>
      <c r="B103" s="40" t="s">
        <v>53</v>
      </c>
      <c r="C103" s="29">
        <v>2063</v>
      </c>
      <c r="D103" s="29"/>
      <c r="E103" s="21"/>
      <c r="F103" s="30"/>
      <c r="G103" s="30"/>
    </row>
    <row r="104" spans="1:7" x14ac:dyDescent="0.25">
      <c r="A104" s="86"/>
      <c r="B104" s="39" t="s">
        <v>39</v>
      </c>
      <c r="C104" s="29">
        <v>7272</v>
      </c>
      <c r="D104" s="29">
        <f>7272-2</f>
        <v>7270</v>
      </c>
      <c r="E104" s="21"/>
      <c r="F104" s="30"/>
      <c r="G104" s="30"/>
    </row>
    <row r="105" spans="1:7" x14ac:dyDescent="0.25">
      <c r="A105" s="86"/>
      <c r="B105" s="43" t="s">
        <v>4</v>
      </c>
      <c r="C105" s="46">
        <f>SUM(C102:C104)</f>
        <v>23430</v>
      </c>
      <c r="D105" s="46">
        <f>SUM(D102:D104)</f>
        <v>21360</v>
      </c>
      <c r="E105" s="14" t="s">
        <v>4</v>
      </c>
      <c r="F105" s="46"/>
      <c r="G105" s="46">
        <f>SUM(G102:G104)</f>
        <v>0</v>
      </c>
    </row>
    <row r="106" spans="1:7" ht="27.6" x14ac:dyDescent="0.25">
      <c r="A106" s="86" t="s">
        <v>15</v>
      </c>
      <c r="B106" s="41" t="s">
        <v>40</v>
      </c>
      <c r="C106" s="29">
        <v>13193</v>
      </c>
      <c r="D106" s="30">
        <f>13193-3</f>
        <v>13190</v>
      </c>
      <c r="E106" s="21"/>
      <c r="F106" s="30"/>
      <c r="G106" s="30"/>
    </row>
    <row r="107" spans="1:7" ht="38.25" customHeight="1" x14ac:dyDescent="0.25">
      <c r="A107" s="86"/>
      <c r="B107" s="37" t="s">
        <v>54</v>
      </c>
      <c r="C107" s="29">
        <v>133960</v>
      </c>
      <c r="D107" s="30"/>
      <c r="E107" s="21"/>
      <c r="F107" s="30"/>
      <c r="G107" s="30"/>
    </row>
    <row r="108" spans="1:7" x14ac:dyDescent="0.25">
      <c r="A108" s="86"/>
      <c r="B108" s="43" t="s">
        <v>4</v>
      </c>
      <c r="C108" s="46">
        <f>SUM(C106:C107)</f>
        <v>147153</v>
      </c>
      <c r="D108" s="46">
        <f>D106</f>
        <v>13190</v>
      </c>
      <c r="E108" s="14" t="s">
        <v>4</v>
      </c>
      <c r="F108" s="46"/>
      <c r="G108" s="46">
        <f>SUM(G106)</f>
        <v>0</v>
      </c>
    </row>
    <row r="109" spans="1:7" ht="15.75" customHeight="1" x14ac:dyDescent="0.25">
      <c r="A109" s="86" t="s">
        <v>16</v>
      </c>
      <c r="B109" s="40" t="s">
        <v>55</v>
      </c>
      <c r="C109" s="29">
        <v>17268</v>
      </c>
      <c r="D109" s="30">
        <f>17268-8</f>
        <v>17260</v>
      </c>
      <c r="E109" s="21"/>
      <c r="F109" s="30"/>
      <c r="G109" s="30"/>
    </row>
    <row r="110" spans="1:7" ht="30" customHeight="1" x14ac:dyDescent="0.25">
      <c r="A110" s="86"/>
      <c r="B110" s="40" t="s">
        <v>56</v>
      </c>
      <c r="C110" s="29">
        <v>7623</v>
      </c>
      <c r="D110" s="30">
        <v>7623</v>
      </c>
      <c r="E110" s="21"/>
      <c r="F110" s="30"/>
      <c r="G110" s="30"/>
    </row>
    <row r="111" spans="1:7" ht="21" customHeight="1" x14ac:dyDescent="0.25">
      <c r="A111" s="86"/>
      <c r="B111" s="40" t="s">
        <v>57</v>
      </c>
      <c r="C111" s="29">
        <v>18072</v>
      </c>
      <c r="D111" s="30"/>
      <c r="E111" s="21"/>
      <c r="F111" s="30"/>
      <c r="G111" s="30"/>
    </row>
    <row r="112" spans="1:7" ht="49.5" customHeight="1" x14ac:dyDescent="0.25">
      <c r="A112" s="86"/>
      <c r="B112" s="40" t="s">
        <v>58</v>
      </c>
      <c r="C112" s="29">
        <v>17274</v>
      </c>
      <c r="D112" s="30"/>
      <c r="E112" s="21"/>
      <c r="F112" s="30"/>
      <c r="G112" s="30"/>
    </row>
    <row r="113" spans="1:7" ht="65.25" customHeight="1" x14ac:dyDescent="0.25">
      <c r="A113" s="86"/>
      <c r="B113" s="40" t="s">
        <v>59</v>
      </c>
      <c r="C113" s="29">
        <v>16286</v>
      </c>
      <c r="D113" s="30"/>
      <c r="E113" s="21"/>
      <c r="F113" s="30"/>
      <c r="G113" s="30"/>
    </row>
    <row r="114" spans="1:7" x14ac:dyDescent="0.25">
      <c r="A114" s="86"/>
      <c r="B114" s="43" t="s">
        <v>4</v>
      </c>
      <c r="C114" s="46">
        <f>SUM(C109:C113)</f>
        <v>76523</v>
      </c>
      <c r="D114" s="46">
        <f>SUM(D109:D113)</f>
        <v>24883</v>
      </c>
      <c r="E114" s="14" t="s">
        <v>4</v>
      </c>
      <c r="F114" s="46">
        <f>SUM(F109:F113)</f>
        <v>0</v>
      </c>
      <c r="G114" s="46">
        <f>SUM(G109)</f>
        <v>0</v>
      </c>
    </row>
    <row r="115" spans="1:7" ht="41.4" x14ac:dyDescent="0.25">
      <c r="A115" s="86" t="s">
        <v>18</v>
      </c>
      <c r="B115" s="40" t="s">
        <v>60</v>
      </c>
      <c r="C115" s="47">
        <v>44150</v>
      </c>
      <c r="D115" s="30">
        <v>44150</v>
      </c>
      <c r="E115" s="35" t="s">
        <v>68</v>
      </c>
      <c r="F115" s="30">
        <v>30384</v>
      </c>
      <c r="G115" s="30"/>
    </row>
    <row r="116" spans="1:7" x14ac:dyDescent="0.25">
      <c r="A116" s="86"/>
      <c r="B116" s="40" t="s">
        <v>61</v>
      </c>
      <c r="C116" s="78">
        <v>54960</v>
      </c>
      <c r="D116" s="30"/>
      <c r="E116" s="50" t="s">
        <v>69</v>
      </c>
      <c r="F116" s="30">
        <v>30000</v>
      </c>
      <c r="G116" s="30"/>
    </row>
    <row r="117" spans="1:7" x14ac:dyDescent="0.25">
      <c r="A117" s="86"/>
      <c r="B117" s="40" t="s">
        <v>62</v>
      </c>
      <c r="C117" s="79"/>
      <c r="D117" s="30"/>
      <c r="E117" s="50"/>
      <c r="F117" s="30"/>
      <c r="G117" s="30"/>
    </row>
    <row r="118" spans="1:7" ht="27.6" x14ac:dyDescent="0.25">
      <c r="A118" s="86"/>
      <c r="B118" s="40" t="s">
        <v>63</v>
      </c>
      <c r="C118" s="79"/>
      <c r="D118" s="30"/>
      <c r="E118" s="50"/>
      <c r="F118" s="30"/>
      <c r="G118" s="30"/>
    </row>
    <row r="119" spans="1:7" x14ac:dyDescent="0.25">
      <c r="A119" s="86"/>
      <c r="B119" s="40" t="s">
        <v>64</v>
      </c>
      <c r="C119" s="79"/>
      <c r="D119" s="30">
        <v>10800</v>
      </c>
      <c r="E119" s="50"/>
      <c r="F119" s="30"/>
      <c r="G119" s="30"/>
    </row>
    <row r="120" spans="1:7" x14ac:dyDescent="0.25">
      <c r="A120" s="86"/>
      <c r="B120" s="40" t="s">
        <v>65</v>
      </c>
      <c r="C120" s="79"/>
      <c r="D120" s="30"/>
      <c r="E120" s="50"/>
      <c r="F120" s="30"/>
      <c r="G120" s="30"/>
    </row>
    <row r="121" spans="1:7" x14ac:dyDescent="0.25">
      <c r="A121" s="86"/>
      <c r="B121" s="40" t="s">
        <v>66</v>
      </c>
      <c r="C121" s="79"/>
      <c r="D121" s="30">
        <v>15600</v>
      </c>
      <c r="E121" s="50"/>
      <c r="F121" s="30"/>
      <c r="G121" s="30"/>
    </row>
    <row r="122" spans="1:7" x14ac:dyDescent="0.25">
      <c r="A122" s="86"/>
      <c r="B122" s="40" t="s">
        <v>67</v>
      </c>
      <c r="C122" s="80"/>
      <c r="D122" s="30"/>
      <c r="E122" s="50"/>
      <c r="F122" s="30"/>
      <c r="G122" s="30"/>
    </row>
    <row r="123" spans="1:7" x14ac:dyDescent="0.25">
      <c r="A123" s="86"/>
      <c r="B123" s="43" t="s">
        <v>4</v>
      </c>
      <c r="C123" s="46">
        <f>SUM(C115:C122)</f>
        <v>99110</v>
      </c>
      <c r="D123" s="46">
        <f>SUM(D115:D122)</f>
        <v>70550</v>
      </c>
      <c r="E123" s="51" t="s">
        <v>4</v>
      </c>
      <c r="F123" s="46">
        <f>SUM(F115:F122)</f>
        <v>60384</v>
      </c>
      <c r="G123" s="46">
        <f>SUM(G115)</f>
        <v>0</v>
      </c>
    </row>
    <row r="124" spans="1:7" ht="30" customHeight="1" x14ac:dyDescent="0.25">
      <c r="A124" s="86" t="s">
        <v>17</v>
      </c>
      <c r="B124" s="40" t="s">
        <v>70</v>
      </c>
      <c r="C124" s="29">
        <v>16941</v>
      </c>
      <c r="D124" s="30">
        <f>16941-1</f>
        <v>16940</v>
      </c>
      <c r="E124" s="28" t="s">
        <v>74</v>
      </c>
      <c r="F124" s="29">
        <v>5544</v>
      </c>
      <c r="G124" s="30"/>
    </row>
    <row r="125" spans="1:7" ht="48" customHeight="1" x14ac:dyDescent="0.25">
      <c r="A125" s="86"/>
      <c r="B125" s="40" t="s">
        <v>71</v>
      </c>
      <c r="C125" s="29">
        <v>15695</v>
      </c>
      <c r="D125" s="30">
        <v>15695</v>
      </c>
      <c r="E125" s="28" t="s">
        <v>75</v>
      </c>
      <c r="F125" s="29">
        <v>11168</v>
      </c>
      <c r="G125" s="30">
        <f>4467-67</f>
        <v>4400</v>
      </c>
    </row>
    <row r="126" spans="1:7" ht="30" customHeight="1" x14ac:dyDescent="0.25">
      <c r="A126" s="86"/>
      <c r="B126" s="39" t="s">
        <v>72</v>
      </c>
      <c r="C126" s="29">
        <v>6050</v>
      </c>
      <c r="D126" s="30">
        <v>6050</v>
      </c>
      <c r="E126" s="42" t="s">
        <v>76</v>
      </c>
      <c r="F126" s="29">
        <v>5779</v>
      </c>
      <c r="G126" s="30">
        <f>5779-79</f>
        <v>5700</v>
      </c>
    </row>
    <row r="127" spans="1:7" ht="30" customHeight="1" x14ac:dyDescent="0.25">
      <c r="A127" s="86"/>
      <c r="B127" s="39" t="s">
        <v>73</v>
      </c>
      <c r="C127" s="29">
        <v>12342</v>
      </c>
      <c r="D127" s="30"/>
      <c r="E127" s="28" t="s">
        <v>77</v>
      </c>
      <c r="F127" s="29">
        <v>2500</v>
      </c>
      <c r="G127" s="30"/>
    </row>
    <row r="128" spans="1:7" ht="30" customHeight="1" x14ac:dyDescent="0.25">
      <c r="A128" s="86"/>
      <c r="B128" s="39"/>
      <c r="C128" s="29"/>
      <c r="D128" s="30"/>
      <c r="E128" s="42" t="s">
        <v>78</v>
      </c>
      <c r="F128" s="29">
        <v>1670</v>
      </c>
      <c r="G128" s="30"/>
    </row>
    <row r="129" spans="1:7" x14ac:dyDescent="0.25">
      <c r="A129" s="86"/>
      <c r="B129" s="43" t="s">
        <v>4</v>
      </c>
      <c r="C129" s="46">
        <f>SUM(C124:C128)</f>
        <v>51028</v>
      </c>
      <c r="D129" s="46">
        <f>SUM(D124:D128)</f>
        <v>38685</v>
      </c>
      <c r="E129" s="51" t="s">
        <v>4</v>
      </c>
      <c r="F129" s="46">
        <f>SUM(F124:F128)</f>
        <v>26661</v>
      </c>
      <c r="G129" s="46">
        <f>SUM(G124:G128)</f>
        <v>10100</v>
      </c>
    </row>
    <row r="130" spans="1:7" ht="30.75" customHeight="1" x14ac:dyDescent="0.25">
      <c r="A130" s="84" t="s">
        <v>191</v>
      </c>
      <c r="B130" s="40" t="s">
        <v>79</v>
      </c>
      <c r="C130" s="30">
        <v>15053</v>
      </c>
      <c r="D130" s="48">
        <f>15053-3</f>
        <v>15050</v>
      </c>
      <c r="E130" s="52"/>
      <c r="F130" s="48"/>
      <c r="G130" s="48"/>
    </row>
    <row r="131" spans="1:7" x14ac:dyDescent="0.25">
      <c r="A131" s="84"/>
      <c r="B131" s="39" t="s">
        <v>80</v>
      </c>
      <c r="C131" s="30">
        <v>14655</v>
      </c>
      <c r="D131" s="48">
        <v>14655</v>
      </c>
      <c r="E131" s="52"/>
      <c r="F131" s="48"/>
      <c r="G131" s="48"/>
    </row>
    <row r="132" spans="1:7" x14ac:dyDescent="0.25">
      <c r="A132" s="84"/>
      <c r="B132" s="39" t="s">
        <v>81</v>
      </c>
      <c r="C132" s="30">
        <v>13480</v>
      </c>
      <c r="D132" s="48"/>
      <c r="E132" s="52"/>
      <c r="F132" s="48"/>
      <c r="G132" s="48"/>
    </row>
    <row r="133" spans="1:7" x14ac:dyDescent="0.25">
      <c r="A133" s="84"/>
      <c r="B133" s="39" t="s">
        <v>82</v>
      </c>
      <c r="C133" s="30">
        <v>13480</v>
      </c>
      <c r="D133" s="48"/>
      <c r="E133" s="52"/>
      <c r="F133" s="48"/>
      <c r="G133" s="48"/>
    </row>
    <row r="134" spans="1:7" ht="18" customHeight="1" x14ac:dyDescent="0.25">
      <c r="A134" s="84"/>
      <c r="B134" s="39" t="s">
        <v>83</v>
      </c>
      <c r="C134" s="30">
        <v>18017</v>
      </c>
      <c r="D134" s="48">
        <v>18017</v>
      </c>
      <c r="E134" s="52"/>
      <c r="F134" s="48"/>
      <c r="G134" s="48"/>
    </row>
    <row r="135" spans="1:7" x14ac:dyDescent="0.25">
      <c r="A135" s="84"/>
      <c r="B135" s="39" t="s">
        <v>84</v>
      </c>
      <c r="C135" s="30">
        <v>16937</v>
      </c>
      <c r="D135" s="48">
        <v>16937</v>
      </c>
      <c r="E135" s="52"/>
      <c r="F135" s="48"/>
      <c r="G135" s="48"/>
    </row>
    <row r="136" spans="1:7" x14ac:dyDescent="0.25">
      <c r="A136" s="84"/>
      <c r="B136" s="39" t="s">
        <v>85</v>
      </c>
      <c r="C136" s="30">
        <v>18047</v>
      </c>
      <c r="D136" s="48">
        <v>18047</v>
      </c>
      <c r="E136" s="52"/>
      <c r="F136" s="48"/>
      <c r="G136" s="48"/>
    </row>
    <row r="137" spans="1:7" ht="41.4" x14ac:dyDescent="0.25">
      <c r="A137" s="84"/>
      <c r="B137" s="40" t="s">
        <v>86</v>
      </c>
      <c r="C137" s="30">
        <v>23809</v>
      </c>
      <c r="D137" s="48"/>
      <c r="E137" s="52"/>
      <c r="F137" s="48"/>
      <c r="G137" s="48"/>
    </row>
    <row r="138" spans="1:7" x14ac:dyDescent="0.25">
      <c r="A138" s="85"/>
      <c r="B138" s="43" t="s">
        <v>4</v>
      </c>
      <c r="C138" s="46">
        <f>SUM(C130:C137)</f>
        <v>133478</v>
      </c>
      <c r="D138" s="46">
        <f>SUM(D130:D137)</f>
        <v>82706</v>
      </c>
      <c r="E138" s="51" t="s">
        <v>4</v>
      </c>
      <c r="F138" s="46">
        <f>SUM(F130:F137)</f>
        <v>0</v>
      </c>
      <c r="G138" s="46">
        <f>SUM(G130:G137)</f>
        <v>0</v>
      </c>
    </row>
    <row r="139" spans="1:7" x14ac:dyDescent="0.25">
      <c r="A139" s="86" t="s">
        <v>25</v>
      </c>
      <c r="B139" s="41" t="s">
        <v>87</v>
      </c>
      <c r="C139" s="30">
        <v>2400</v>
      </c>
      <c r="D139" s="30">
        <v>2400</v>
      </c>
      <c r="E139" s="28" t="s">
        <v>89</v>
      </c>
      <c r="F139" s="29">
        <v>1000</v>
      </c>
      <c r="G139" s="30">
        <v>1000</v>
      </c>
    </row>
    <row r="140" spans="1:7" x14ac:dyDescent="0.25">
      <c r="A140" s="86"/>
      <c r="B140" s="36" t="s">
        <v>88</v>
      </c>
      <c r="C140" s="30">
        <v>700</v>
      </c>
      <c r="D140" s="30">
        <v>700</v>
      </c>
      <c r="E140" s="28" t="s">
        <v>90</v>
      </c>
      <c r="F140" s="29">
        <v>3600</v>
      </c>
      <c r="G140" s="30"/>
    </row>
    <row r="141" spans="1:7" x14ac:dyDescent="0.25">
      <c r="A141" s="86"/>
      <c r="B141" s="43" t="s">
        <v>4</v>
      </c>
      <c r="C141" s="46">
        <f>SUM(C139:C140)</f>
        <v>3100</v>
      </c>
      <c r="D141" s="46">
        <f>SUM(D139:D140)</f>
        <v>3100</v>
      </c>
      <c r="E141" s="51" t="s">
        <v>4</v>
      </c>
      <c r="F141" s="46">
        <f>SUM(F139:F140)</f>
        <v>4600</v>
      </c>
      <c r="G141" s="46">
        <f>SUM(G139:G140)</f>
        <v>1000</v>
      </c>
    </row>
    <row r="142" spans="1:7" ht="17.25" customHeight="1" x14ac:dyDescent="0.25">
      <c r="A142" s="86" t="s">
        <v>24</v>
      </c>
      <c r="B142" s="40" t="s">
        <v>91</v>
      </c>
      <c r="C142" s="20">
        <v>13979</v>
      </c>
      <c r="D142" s="30">
        <f>13979-9</f>
        <v>13970</v>
      </c>
      <c r="E142" s="53" t="s">
        <v>99</v>
      </c>
      <c r="F142" s="30">
        <v>1000</v>
      </c>
      <c r="G142" s="30"/>
    </row>
    <row r="143" spans="1:7" x14ac:dyDescent="0.25">
      <c r="A143" s="86"/>
      <c r="B143" s="39" t="s">
        <v>92</v>
      </c>
      <c r="C143" s="75">
        <v>121799</v>
      </c>
      <c r="D143" s="30"/>
      <c r="E143" s="50"/>
      <c r="F143" s="30"/>
      <c r="G143" s="30"/>
    </row>
    <row r="144" spans="1:7" x14ac:dyDescent="0.25">
      <c r="A144" s="86"/>
      <c r="B144" s="39" t="s">
        <v>93</v>
      </c>
      <c r="C144" s="76"/>
      <c r="D144" s="30">
        <v>24930</v>
      </c>
      <c r="E144" s="50"/>
      <c r="F144" s="30"/>
      <c r="G144" s="30"/>
    </row>
    <row r="145" spans="1:7" x14ac:dyDescent="0.25">
      <c r="A145" s="86"/>
      <c r="B145" s="39" t="s">
        <v>94</v>
      </c>
      <c r="C145" s="76"/>
      <c r="D145" s="30">
        <v>15379</v>
      </c>
      <c r="E145" s="50"/>
      <c r="F145" s="30"/>
      <c r="G145" s="30"/>
    </row>
    <row r="146" spans="1:7" x14ac:dyDescent="0.25">
      <c r="A146" s="86"/>
      <c r="B146" s="39" t="s">
        <v>95</v>
      </c>
      <c r="C146" s="76"/>
      <c r="D146" s="30">
        <f>5352-2</f>
        <v>5350</v>
      </c>
      <c r="E146" s="50"/>
      <c r="F146" s="30"/>
      <c r="G146" s="30"/>
    </row>
    <row r="147" spans="1:7" x14ac:dyDescent="0.25">
      <c r="A147" s="86"/>
      <c r="B147" s="39" t="s">
        <v>96</v>
      </c>
      <c r="C147" s="76"/>
      <c r="D147" s="30"/>
      <c r="E147" s="50"/>
      <c r="F147" s="30"/>
      <c r="G147" s="30"/>
    </row>
    <row r="148" spans="1:7" x14ac:dyDescent="0.25">
      <c r="A148" s="86"/>
      <c r="B148" s="39" t="s">
        <v>97</v>
      </c>
      <c r="C148" s="76"/>
      <c r="D148" s="30"/>
      <c r="E148" s="50"/>
      <c r="F148" s="30"/>
      <c r="G148" s="30"/>
    </row>
    <row r="149" spans="1:7" x14ac:dyDescent="0.25">
      <c r="A149" s="86"/>
      <c r="B149" s="39" t="s">
        <v>98</v>
      </c>
      <c r="C149" s="77"/>
      <c r="D149" s="30"/>
      <c r="E149" s="50"/>
      <c r="F149" s="30"/>
      <c r="G149" s="30"/>
    </row>
    <row r="150" spans="1:7" x14ac:dyDescent="0.25">
      <c r="A150" s="86"/>
      <c r="B150" s="43" t="s">
        <v>4</v>
      </c>
      <c r="C150" s="46">
        <f>SUM(C142:C149)</f>
        <v>135778</v>
      </c>
      <c r="D150" s="46">
        <f>SUM(D142:D149)</f>
        <v>59629</v>
      </c>
      <c r="E150" s="51" t="s">
        <v>4</v>
      </c>
      <c r="F150" s="46">
        <f>SUM(F142:F149)</f>
        <v>1000</v>
      </c>
      <c r="G150" s="46">
        <f>SUM(G142:G149)</f>
        <v>0</v>
      </c>
    </row>
    <row r="151" spans="1:7" ht="27.6" x14ac:dyDescent="0.25">
      <c r="A151" s="87" t="s">
        <v>26</v>
      </c>
      <c r="B151" s="49" t="s">
        <v>100</v>
      </c>
      <c r="C151" s="49">
        <v>4422</v>
      </c>
      <c r="D151" s="47">
        <v>4422</v>
      </c>
      <c r="E151" s="50"/>
      <c r="F151" s="30"/>
      <c r="G151" s="30"/>
    </row>
    <row r="152" spans="1:7" x14ac:dyDescent="0.25">
      <c r="A152" s="87"/>
      <c r="B152" s="49" t="s">
        <v>148</v>
      </c>
      <c r="C152" s="49">
        <v>30855</v>
      </c>
      <c r="D152" s="47"/>
      <c r="E152" s="50"/>
      <c r="F152" s="30"/>
      <c r="G152" s="30"/>
    </row>
    <row r="153" spans="1:7" x14ac:dyDescent="0.25">
      <c r="A153" s="87"/>
      <c r="B153" s="43" t="s">
        <v>4</v>
      </c>
      <c r="C153" s="46">
        <f>SUM(C151:C152)</f>
        <v>35277</v>
      </c>
      <c r="D153" s="46">
        <f>D151</f>
        <v>4422</v>
      </c>
      <c r="E153" s="51" t="s">
        <v>4</v>
      </c>
      <c r="F153" s="46">
        <f>SUM(F151)</f>
        <v>0</v>
      </c>
      <c r="G153" s="46">
        <f>SUM(G151)</f>
        <v>0</v>
      </c>
    </row>
    <row r="154" spans="1:7" ht="27.6" x14ac:dyDescent="0.25">
      <c r="A154" s="86" t="s">
        <v>27</v>
      </c>
      <c r="B154" s="41" t="s">
        <v>7</v>
      </c>
      <c r="C154" s="20"/>
      <c r="D154" s="30">
        <v>10000</v>
      </c>
      <c r="E154" s="50"/>
      <c r="F154" s="30"/>
      <c r="G154" s="30"/>
    </row>
    <row r="155" spans="1:7" x14ac:dyDescent="0.25">
      <c r="A155" s="86"/>
      <c r="B155" s="43" t="s">
        <v>4</v>
      </c>
      <c r="C155" s="46">
        <f>SUM(C154)</f>
        <v>0</v>
      </c>
      <c r="D155" s="46">
        <f>D154</f>
        <v>10000</v>
      </c>
      <c r="E155" s="51" t="s">
        <v>4</v>
      </c>
      <c r="F155" s="46">
        <f>SUM(F154)</f>
        <v>0</v>
      </c>
      <c r="G155" s="46">
        <f>SUM(G154)</f>
        <v>0</v>
      </c>
    </row>
    <row r="156" spans="1:7" ht="27.6" x14ac:dyDescent="0.25">
      <c r="A156" s="16" t="s">
        <v>14</v>
      </c>
      <c r="B156" s="16" t="s">
        <v>4</v>
      </c>
      <c r="C156" s="61">
        <f>C87+C92+C95+C101+C105+C108+C114+C123+C129+C138+C141+C150+C153+C155</f>
        <v>824433</v>
      </c>
      <c r="D156" s="61">
        <f>D87+D92+D95+D101+D105+D108+D114+D123+D129+D138+D141+D150+D153+D155</f>
        <v>404900</v>
      </c>
      <c r="E156" s="16" t="s">
        <v>4</v>
      </c>
      <c r="F156" s="61">
        <f>F87+F92+F95+F101+F105+F108+F114+F123+F129+F138+F141+F150+F153+F155</f>
        <v>134714</v>
      </c>
      <c r="G156" s="61">
        <f>G87+G92+G95+G101+G105+G108+G114+G123+G129+G138+G141+G150+G153+G155</f>
        <v>35100</v>
      </c>
    </row>
    <row r="157" spans="1:7" x14ac:dyDescent="0.25">
      <c r="A157" s="81" t="s">
        <v>4</v>
      </c>
      <c r="B157" s="82"/>
      <c r="C157" s="31">
        <f>C40+C83+C156</f>
        <v>1452487</v>
      </c>
      <c r="D157" s="31">
        <f>D40+D83+D156</f>
        <v>619200</v>
      </c>
      <c r="E157" s="73" t="s">
        <v>4</v>
      </c>
      <c r="F157" s="17">
        <f>F40+F83+F156</f>
        <v>681966</v>
      </c>
      <c r="G157" s="31">
        <f>G40+G83+G156</f>
        <v>175800</v>
      </c>
    </row>
    <row r="158" spans="1:7" x14ac:dyDescent="0.25">
      <c r="A158" s="4"/>
      <c r="B158" s="4"/>
      <c r="C158" s="4"/>
      <c r="D158" s="4"/>
      <c r="E158" s="4"/>
      <c r="F158" s="4"/>
      <c r="G158" s="4"/>
    </row>
    <row r="160" spans="1:7" x14ac:dyDescent="0.25">
      <c r="B160" s="74"/>
    </row>
    <row r="161" spans="2:2" x14ac:dyDescent="0.25">
      <c r="B161" s="74"/>
    </row>
    <row r="162" spans="2:2" x14ac:dyDescent="0.25">
      <c r="B162" s="74"/>
    </row>
    <row r="163" spans="2:2" x14ac:dyDescent="0.25">
      <c r="B163" s="74"/>
    </row>
  </sheetData>
  <mergeCells count="41">
    <mergeCell ref="A109:A114"/>
    <mergeCell ref="A115:A123"/>
    <mergeCell ref="A49:A53"/>
    <mergeCell ref="A3:G3"/>
    <mergeCell ref="A20:A22"/>
    <mergeCell ref="A41:A45"/>
    <mergeCell ref="A46:A48"/>
    <mergeCell ref="A7:A8"/>
    <mergeCell ref="A9:A10"/>
    <mergeCell ref="A11:A13"/>
    <mergeCell ref="A14:A16"/>
    <mergeCell ref="A17:A19"/>
    <mergeCell ref="A23:A24"/>
    <mergeCell ref="A25:A28"/>
    <mergeCell ref="A29:A32"/>
    <mergeCell ref="A33:A35"/>
    <mergeCell ref="A36:A39"/>
    <mergeCell ref="A62:A63"/>
    <mergeCell ref="A76:A80"/>
    <mergeCell ref="A84:A87"/>
    <mergeCell ref="C58:C60"/>
    <mergeCell ref="C54:C57"/>
    <mergeCell ref="C71:C74"/>
    <mergeCell ref="A81:A82"/>
    <mergeCell ref="A54:A61"/>
    <mergeCell ref="C143:C149"/>
    <mergeCell ref="C116:C122"/>
    <mergeCell ref="A157:B157"/>
    <mergeCell ref="A64:A70"/>
    <mergeCell ref="A71:A75"/>
    <mergeCell ref="A142:A150"/>
    <mergeCell ref="A151:A153"/>
    <mergeCell ref="A154:A155"/>
    <mergeCell ref="A124:A129"/>
    <mergeCell ref="A139:A141"/>
    <mergeCell ref="A130:A138"/>
    <mergeCell ref="A88:A92"/>
    <mergeCell ref="A93:A95"/>
    <mergeCell ref="A96:A101"/>
    <mergeCell ref="A102:A105"/>
    <mergeCell ref="A106:A108"/>
  </mergeCells>
  <pageMargins left="0.27559055118110237" right="0.19685039370078741" top="0.74803149606299213" bottom="0.55118110236220474" header="0.31496062992125984" footer="0.31496062992125984"/>
  <pageSetup paperSize="9" scale="89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B2FEA-C42C-4893-B54E-63E5690B74F9}">
  <dimension ref="A1"/>
  <sheetViews>
    <sheetView workbookViewId="0">
      <selection activeCell="B38" sqref="B38"/>
    </sheetView>
  </sheetViews>
  <sheetFormatPr defaultRowHeight="13.8" x14ac:dyDescent="0.25"/>
  <cols>
    <col min="1" max="1" width="9.1093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80DD8-7825-4123-9F45-5E1F6F0835C9}">
  <dimension ref="A1"/>
  <sheetViews>
    <sheetView workbookViewId="0">
      <selection activeCell="F33" sqref="F33"/>
    </sheetView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Lapas1</vt:lpstr>
      <vt:lpstr>Lapas2</vt:lpstr>
      <vt:lpstr>Lapas3</vt:lpstr>
      <vt:lpstr>Lapas1!Print_Titles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2026-01-28T13:08:39Z</cp:lastPrinted>
  <dcterms:created xsi:type="dcterms:W3CDTF">2025-02-02T05:12:42Z</dcterms:created>
  <dcterms:modified xsi:type="dcterms:W3CDTF">2026-02-11T08:57:17Z</dcterms:modified>
</cp:coreProperties>
</file>