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as biudžetas/"/>
    </mc:Choice>
  </mc:AlternateContent>
  <xr:revisionPtr revIDLastSave="0" documentId="8_{CA3840D6-FCA2-4FD8-B97F-874DCED678D1}" xr6:coauthVersionLast="47" xr6:coauthVersionMax="47" xr10:uidLastSave="{00000000-0000-0000-0000-000000000000}"/>
  <bookViews>
    <workbookView xWindow="-108" yWindow="-108" windowWidth="23256" windowHeight="13896" xr2:uid="{65A91F6C-CFD0-464C-A180-505B22725304}"/>
  </bookViews>
  <sheets>
    <sheet name="Lapas1" sheetId="2" r:id="rId1"/>
    <sheet name="Lapas2" sheetId="4" r:id="rId2"/>
  </sheets>
  <definedNames>
    <definedName name="_xlnm.Print_Titles" localSheetId="0">Lapas1!$8:$10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2" l="1"/>
  <c r="C50" i="2"/>
  <c r="F27" i="2"/>
  <c r="F20" i="2"/>
  <c r="F19" i="2"/>
  <c r="F18" i="2"/>
  <c r="F17" i="2"/>
  <c r="F16" i="2"/>
  <c r="F15" i="2"/>
  <c r="F14" i="2"/>
  <c r="F13" i="2"/>
  <c r="C79" i="2"/>
  <c r="D79" i="2"/>
  <c r="C51" i="2"/>
  <c r="D51" i="2"/>
  <c r="E51" i="2"/>
  <c r="F51" i="2"/>
  <c r="G51" i="2"/>
  <c r="H51" i="2"/>
  <c r="I51" i="2"/>
  <c r="J54" i="2"/>
  <c r="J64" i="2"/>
  <c r="E29" i="2" l="1"/>
  <c r="J42" i="2" l="1"/>
  <c r="C33" i="2" l="1"/>
  <c r="G33" i="2" l="1"/>
  <c r="J47" i="2" l="1"/>
  <c r="C38" i="2" l="1"/>
  <c r="J59" i="2" l="1"/>
  <c r="J24" i="2" l="1"/>
  <c r="J44" i="2" l="1"/>
  <c r="J19" i="2"/>
  <c r="D77" i="2"/>
  <c r="J36" i="2"/>
  <c r="J16" i="2"/>
  <c r="J15" i="2"/>
  <c r="J14" i="2"/>
  <c r="I94" i="2"/>
  <c r="H94" i="2"/>
  <c r="G94" i="2"/>
  <c r="F94" i="2"/>
  <c r="E94" i="2"/>
  <c r="D94" i="2"/>
  <c r="C94" i="2"/>
  <c r="J86" i="2"/>
  <c r="I82" i="2"/>
  <c r="H82" i="2"/>
  <c r="G82" i="2"/>
  <c r="F82" i="2"/>
  <c r="E82" i="2"/>
  <c r="D82" i="2"/>
  <c r="J83" i="2"/>
  <c r="J81" i="2"/>
  <c r="J80" i="2"/>
  <c r="I77" i="2"/>
  <c r="H77" i="2"/>
  <c r="F77" i="2"/>
  <c r="E77" i="2"/>
  <c r="J78" i="2"/>
  <c r="J58" i="2"/>
  <c r="I56" i="2"/>
  <c r="I55" i="2" s="1"/>
  <c r="H56" i="2"/>
  <c r="H55" i="2" s="1"/>
  <c r="G56" i="2"/>
  <c r="G55" i="2" s="1"/>
  <c r="E56" i="2"/>
  <c r="E55" i="2" s="1"/>
  <c r="D56" i="2"/>
  <c r="D55" i="2" s="1"/>
  <c r="J52" i="2"/>
  <c r="I38" i="2"/>
  <c r="H38" i="2"/>
  <c r="G38" i="2"/>
  <c r="F38" i="2"/>
  <c r="E38" i="2"/>
  <c r="D38" i="2"/>
  <c r="J43" i="2"/>
  <c r="J41" i="2"/>
  <c r="J40" i="2"/>
  <c r="J39" i="2"/>
  <c r="I35" i="2"/>
  <c r="G35" i="2"/>
  <c r="F35" i="2"/>
  <c r="E35" i="2"/>
  <c r="D35" i="2"/>
  <c r="I31" i="2"/>
  <c r="H31" i="2"/>
  <c r="G31" i="2"/>
  <c r="F31" i="2"/>
  <c r="E31" i="2"/>
  <c r="D31" i="2"/>
  <c r="C31" i="2"/>
  <c r="J28" i="2"/>
  <c r="J26" i="2"/>
  <c r="I23" i="2"/>
  <c r="I12" i="2" s="1"/>
  <c r="E23" i="2"/>
  <c r="E12" i="2" s="1"/>
  <c r="D23" i="2"/>
  <c r="D12" i="2" s="1"/>
  <c r="J22" i="2"/>
  <c r="J21" i="2"/>
  <c r="J20" i="2"/>
  <c r="J38" i="2" l="1"/>
  <c r="D48" i="2"/>
  <c r="E71" i="2"/>
  <c r="E70" i="2" s="1"/>
  <c r="E76" i="2"/>
  <c r="E75" i="2" s="1"/>
  <c r="E92" i="2" s="1"/>
  <c r="I76" i="2"/>
  <c r="I75" i="2" s="1"/>
  <c r="I92" i="2" s="1"/>
  <c r="G77" i="2"/>
  <c r="G76" i="2" s="1"/>
  <c r="G75" i="2" s="1"/>
  <c r="G92" i="2" s="1"/>
  <c r="C56" i="2"/>
  <c r="C55" i="2" s="1"/>
  <c r="H48" i="2"/>
  <c r="H35" i="2"/>
  <c r="E48" i="2"/>
  <c r="I48" i="2"/>
  <c r="J50" i="2"/>
  <c r="G48" i="2"/>
  <c r="D62" i="2"/>
  <c r="D61" i="2" s="1"/>
  <c r="J67" i="2"/>
  <c r="I29" i="2"/>
  <c r="I71" i="2"/>
  <c r="I70" i="2" s="1"/>
  <c r="H71" i="2"/>
  <c r="H70" i="2" s="1"/>
  <c r="J17" i="2"/>
  <c r="J27" i="2"/>
  <c r="H62" i="2"/>
  <c r="H61" i="2" s="1"/>
  <c r="J69" i="2"/>
  <c r="J72" i="2"/>
  <c r="F71" i="2"/>
  <c r="F70" i="2" s="1"/>
  <c r="J53" i="2"/>
  <c r="D71" i="2"/>
  <c r="D70" i="2" s="1"/>
  <c r="H76" i="2"/>
  <c r="H75" i="2" s="1"/>
  <c r="H92" i="2" s="1"/>
  <c r="F76" i="2"/>
  <c r="F75" i="2" s="1"/>
  <c r="F92" i="2" s="1"/>
  <c r="J32" i="2"/>
  <c r="J49" i="2"/>
  <c r="J73" i="2"/>
  <c r="G71" i="2"/>
  <c r="G70" i="2" s="1"/>
  <c r="J84" i="2"/>
  <c r="I62" i="2"/>
  <c r="I61" i="2" s="1"/>
  <c r="J13" i="2"/>
  <c r="J18" i="2"/>
  <c r="F23" i="2"/>
  <c r="F12" i="2" s="1"/>
  <c r="H29" i="2"/>
  <c r="F29" i="2"/>
  <c r="D29" i="2"/>
  <c r="J57" i="2"/>
  <c r="J63" i="2"/>
  <c r="F62" i="2"/>
  <c r="F61" i="2" s="1"/>
  <c r="J66" i="2"/>
  <c r="J68" i="2"/>
  <c r="J74" i="2"/>
  <c r="J94" i="2"/>
  <c r="E62" i="2"/>
  <c r="E61" i="2" s="1"/>
  <c r="C29" i="2"/>
  <c r="J45" i="2"/>
  <c r="G23" i="2"/>
  <c r="G12" i="2" s="1"/>
  <c r="J31" i="2"/>
  <c r="F48" i="2"/>
  <c r="F56" i="2"/>
  <c r="G62" i="2"/>
  <c r="G61" i="2" s="1"/>
  <c r="D76" i="2"/>
  <c r="D75" i="2" s="1"/>
  <c r="D92" i="2" s="1"/>
  <c r="H23" i="2"/>
  <c r="H12" i="2" s="1"/>
  <c r="C35" i="2"/>
  <c r="J25" i="2"/>
  <c r="J46" i="2"/>
  <c r="J33" i="2"/>
  <c r="C23" i="2"/>
  <c r="G29" i="2"/>
  <c r="J51" i="2"/>
  <c r="C71" i="2"/>
  <c r="D11" i="2" l="1"/>
  <c r="C62" i="2"/>
  <c r="C61" i="2" s="1"/>
  <c r="E60" i="2"/>
  <c r="E91" i="2" s="1"/>
  <c r="H60" i="2"/>
  <c r="H91" i="2" s="1"/>
  <c r="G60" i="2"/>
  <c r="G91" i="2" s="1"/>
  <c r="D60" i="2"/>
  <c r="D91" i="2" s="1"/>
  <c r="E11" i="2"/>
  <c r="C48" i="2"/>
  <c r="J48" i="2" s="1"/>
  <c r="J79" i="2"/>
  <c r="J34" i="2"/>
  <c r="I60" i="2"/>
  <c r="I91" i="2" s="1"/>
  <c r="J37" i="2"/>
  <c r="I11" i="2"/>
  <c r="I90" i="2" s="1"/>
  <c r="J35" i="2"/>
  <c r="C82" i="2"/>
  <c r="J82" i="2" s="1"/>
  <c r="F60" i="2"/>
  <c r="F91" i="2" s="1"/>
  <c r="G11" i="2"/>
  <c r="J30" i="2"/>
  <c r="C77" i="2"/>
  <c r="C76" i="2" s="1"/>
  <c r="D90" i="2"/>
  <c r="H11" i="2"/>
  <c r="J56" i="2"/>
  <c r="F55" i="2"/>
  <c r="J29" i="2"/>
  <c r="C70" i="2"/>
  <c r="J70" i="2" s="1"/>
  <c r="J71" i="2"/>
  <c r="C12" i="2"/>
  <c r="J23" i="2"/>
  <c r="J65" i="2"/>
  <c r="J62" i="2" s="1"/>
  <c r="J55" i="2" l="1"/>
  <c r="H85" i="2"/>
  <c r="H87" i="2" s="1"/>
  <c r="E85" i="2"/>
  <c r="E87" i="2" s="1"/>
  <c r="D85" i="2"/>
  <c r="D87" i="2" s="1"/>
  <c r="G85" i="2"/>
  <c r="G87" i="2" s="1"/>
  <c r="D93" i="2"/>
  <c r="D95" i="2" s="1"/>
  <c r="E90" i="2"/>
  <c r="E93" i="2" s="1"/>
  <c r="E95" i="2" s="1"/>
  <c r="J76" i="2"/>
  <c r="I93" i="2"/>
  <c r="I95" i="2" s="1"/>
  <c r="J77" i="2"/>
  <c r="I85" i="2"/>
  <c r="I87" i="2" s="1"/>
  <c r="G90" i="2"/>
  <c r="G93" i="2" s="1"/>
  <c r="G95" i="2" s="1"/>
  <c r="H90" i="2"/>
  <c r="H93" i="2" s="1"/>
  <c r="H95" i="2" s="1"/>
  <c r="F11" i="2"/>
  <c r="J12" i="2"/>
  <c r="C11" i="2"/>
  <c r="C60" i="2"/>
  <c r="J61" i="2"/>
  <c r="C75" i="2" l="1"/>
  <c r="C92" i="2" s="1"/>
  <c r="J92" i="2" s="1"/>
  <c r="F90" i="2"/>
  <c r="F93" i="2" s="1"/>
  <c r="F95" i="2" s="1"/>
  <c r="F85" i="2"/>
  <c r="F87" i="2" s="1"/>
  <c r="C90" i="2"/>
  <c r="J11" i="2"/>
  <c r="C91" i="2"/>
  <c r="J91" i="2" s="1"/>
  <c r="J60" i="2"/>
  <c r="J75" i="2" l="1"/>
  <c r="C85" i="2"/>
  <c r="J85" i="2" s="1"/>
  <c r="C93" i="2"/>
  <c r="J90" i="2"/>
  <c r="C87" i="2" l="1"/>
  <c r="C95" i="2"/>
  <c r="J93" i="2"/>
  <c r="J95" i="2" l="1"/>
  <c r="J87" i="2"/>
</calcChain>
</file>

<file path=xl/sharedStrings.xml><?xml version="1.0" encoding="utf-8"?>
<sst xmlns="http://schemas.openxmlformats.org/spreadsheetml/2006/main" count="122" uniqueCount="113">
  <si>
    <t>Eur</t>
  </si>
  <si>
    <t>Savivaldybės biudžeto lėšos</t>
  </si>
  <si>
    <t>Speciali tikslinė dotacija</t>
  </si>
  <si>
    <t>Kitos tikslinės valstybės biudžeto lėšos</t>
  </si>
  <si>
    <t>Įstaigų pajamos</t>
  </si>
  <si>
    <t>Europos Sąjungos ir kitos finansinės paramos lėšos projektams vykdyti</t>
  </si>
  <si>
    <t>Skolintos lėšos</t>
  </si>
  <si>
    <t>IŠ VISO</t>
  </si>
  <si>
    <t>Valstybinėms (valstybės perduotoms savivaldybėms) funkcijoms atlikti</t>
  </si>
  <si>
    <t>Ugdymo reikmėms finansuoti</t>
  </si>
  <si>
    <t>IŠ VISO ASIGNAVIMŲ</t>
  </si>
  <si>
    <t>IŠ VISO IŠLAIDŲ</t>
  </si>
  <si>
    <t xml:space="preserve">Eil. Nr.  </t>
  </si>
  <si>
    <t>13.1</t>
  </si>
  <si>
    <t>13.2</t>
  </si>
  <si>
    <t>13.3</t>
  </si>
  <si>
    <t>Finansinių įsipareigojimų vykdymas 
(paskolų grąžinimas)</t>
  </si>
  <si>
    <t>Jurbarko r. savivaldybės administracija, iš jų:</t>
  </si>
  <si>
    <t>01 Gyvenimo kokybės gerinimo programa</t>
  </si>
  <si>
    <t>01-01-11 Ikimokyklinio, priešmokyklinio ir bendrojo ugdymo aplinkos modernizavimas</t>
  </si>
  <si>
    <t>01-01-12 Švietimo ir mokymo kokybės gerinimas</t>
  </si>
  <si>
    <t>01-01-13 Neformaliojo vaikų švietimo programų pasiūlos plėtra plėtojimas</t>
  </si>
  <si>
    <r>
      <rPr>
        <b/>
        <sz val="11"/>
        <rFont val="Times New Roman"/>
        <family val="1"/>
        <charset val="186"/>
      </rPr>
      <t>Jurbarko krašto muziejus</t>
    </r>
    <r>
      <rPr>
        <sz val="11"/>
        <rFont val="Times New Roman"/>
        <family val="1"/>
        <charset val="186"/>
      </rPr>
      <t xml:space="preserve">
01-04-07 Jurbarko krašto istorijos įprasminimui skirtų veiklų organizavimas, koordinavimas bei valdymas 
Jurbarko muziejuje</t>
    </r>
  </si>
  <si>
    <t>01-07-01 Nevyriausybinių organizacijų ir kitų juridinių asmenų finansavimas</t>
  </si>
  <si>
    <t>01-07-02 Dalyvaujamojo biudžeto iniciatyvų įgyvendinimas</t>
  </si>
  <si>
    <t>01-07-03  Jaunimui skirtų paslaugų bei galimybių tinklo plėtra</t>
  </si>
  <si>
    <t>02-01-01 Teritorijų planavimo dokumentų ir projektinės dokumentacijos parengimas</t>
  </si>
  <si>
    <t>02-01-02 Vietinės reikšmės kelių ir kelio statinių priežiūra, rekonstrukcija ir plėtra</t>
  </si>
  <si>
    <t>02-01-04 Švaros, tvarkos ir saugumo viešojo naudojimo teritorijose užtikrinimas</t>
  </si>
  <si>
    <t>02-01-05 Vandens tiekimo ir nuotekų tvarkymo bei paviršinių vandens surinkimo sistemų atnaujinimas ir plėtra</t>
  </si>
  <si>
    <t>02-01-06 Miestų, miestelių ir kaimų viešosios infrastruktūros kompleksinis sutvarkymas</t>
  </si>
  <si>
    <t>02-02-01 Melioracijos statinių remontas, rekonstrukcija, priežiūra ir apskaita</t>
  </si>
  <si>
    <t>03-01 Padidinti savivaldybės valdymo efektyvumą</t>
  </si>
  <si>
    <t>03-01-01 Savivaldybės tarybos veiklos užtikrinimas</t>
  </si>
  <si>
    <t>03-01-02 Jurbarko rajono savivaldybės administracijos ir padalinių (seniūnijų) veiklos užtikrinimas, teikiamų paslaugų prieinamumo didinimas</t>
  </si>
  <si>
    <t>03-01-05 Savivaldybės mero rezervo formavimas ekstremalių situacijų valdymui</t>
  </si>
  <si>
    <t>03-01-06 Projektų būtinųjų išlaidų finansavimas</t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</si>
  <si>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Finansinių įsipareigojimų vykdymas 
(paskolų grąžinimas)</t>
    </r>
  </si>
  <si>
    <t>02 Tvaraus teritorijų vystymo ir ekonominio konkurencingumo didinimo programa</t>
  </si>
  <si>
    <t>03 Efektyvaus administravimo ir finansinių išteklių valdymo programa</t>
  </si>
  <si>
    <t>02-01-07 Savivaldybės švietimo, kultūros ir sporto infrastruktūros modernizavimas</t>
  </si>
  <si>
    <t>02-02-02 Ekonominės veiklos iniciatyvų rėmimas</t>
  </si>
  <si>
    <t>Asignavimų valdytojo,
struktūrinio padalinio,
programos, uždavinio, 
priemonės pavadinimas
programų vykdytojai, atsakingi asmenys</t>
  </si>
  <si>
    <t>02-01-03 Susisiekimo viešuoju transportu prieinamumo užtikrinimas</t>
  </si>
  <si>
    <t>02-02-03 Turizmo ir verslo skatinimas</t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</si>
  <si>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01-05-02 Gyventojams palankios fizinio aktyvumo aplinkos kūrimas ir aukšto meistriškumo sporto klubų rėmimas</t>
    </r>
  </si>
  <si>
    <t>18.1</t>
  </si>
  <si>
    <t>18.2</t>
  </si>
  <si>
    <t>01-02-02 Socialinių paslaugų Seredžiaus senelių globos namuose teikimas</t>
  </si>
  <si>
    <t>01-02-01 Socialinių paslaugų teikimas</t>
  </si>
  <si>
    <t>Seredžiaus senelių globos namai, iš jų:</t>
  </si>
  <si>
    <r>
      <t xml:space="preserve">01-01 Sudaryti tinkamas ugdymo paslaugų teikimo sąlygas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</si>
  <si>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vaikų lopšelis-darželis „Nykštukas“</t>
    </r>
    <r>
      <rPr>
        <sz val="11"/>
        <rFont val="Times New Roman"/>
        <family val="1"/>
        <charset val="186"/>
      </rPr>
      <t xml:space="preserve">
01-01-01 Ikimokyklinio ir priešmokyklinio vaikų ugdymo ir saugios aplinkos užtikrinimas Jurbarko vaikų lopšelyje-darželyje „Nykštukas“</t>
    </r>
  </si>
  <si>
    <r>
      <rPr>
        <b/>
        <sz val="11"/>
        <rFont val="Times New Roman"/>
        <family val="1"/>
        <charset val="186"/>
      </rPr>
      <t>Jurbarko  „Ąžuoliuko“ mokykla</t>
    </r>
    <r>
      <rPr>
        <sz val="11"/>
        <rFont val="Times New Roman"/>
        <family val="1"/>
        <charset val="186"/>
      </rPr>
      <t xml:space="preserve">
01-01-02 Ikimokyklinio ir priešmokyklinio vaikų ugdymo, specialiojo ugdymo  ir saugios aplinkos užtikrinimas Jurbarko  „Ąžuoliuko“ mokykloje</t>
    </r>
  </si>
  <si>
    <r>
      <rPr>
        <b/>
        <sz val="11"/>
        <rFont val="Times New Roman"/>
        <family val="1"/>
        <charset val="186"/>
      </rPr>
      <t>Jurbarko r. Jurbarkų darželis-mokykla</t>
    </r>
    <r>
      <rPr>
        <sz val="11"/>
        <rFont val="Times New Roman"/>
        <family val="1"/>
        <charset val="186"/>
      </rPr>
      <t xml:space="preserve">
01-01-03 Ikimokyklinio, priešmokyklinio ir pradinio ugdymo ir saugios aplinkos užtikrinimas Jurbarko r. Jurbarkų darželyje-mokykloje</t>
    </r>
  </si>
  <si>
    <r>
      <rPr>
        <b/>
        <sz val="11"/>
        <rFont val="Times New Roman"/>
        <family val="1"/>
        <charset val="186"/>
      </rPr>
      <t>Jurbarko r. Šimkaičių Jono Žemaičio pagrindinė mokykla</t>
    </r>
    <r>
      <rPr>
        <sz val="11"/>
        <rFont val="Times New Roman"/>
        <family val="1"/>
        <charset val="186"/>
      </rPr>
      <t xml:space="preserve">
01-01-04 Kokybiško ikimokyklinio, priešmokyklinio ir pagrindinio ugdymo proceso organizavimas bei valdymas Jurbarko r. Šimkaičių Jono Žemaičio pagrindinėje mokykloje</t>
    </r>
  </si>
  <si>
    <r>
      <rPr>
        <b/>
        <sz val="11"/>
        <rFont val="Times New Roman"/>
        <family val="1"/>
        <charset val="186"/>
      </rPr>
      <t>Jurbarko r. Skirsnemunės Jurgio Baltrušaičio pagrindinė mokykla</t>
    </r>
    <r>
      <rPr>
        <sz val="11"/>
        <rFont val="Times New Roman"/>
        <family val="1"/>
        <charset val="186"/>
      </rPr>
      <t xml:space="preserve">
01-01-05 Kokybiško ikimokyklinio, priešmokyklinio ir pagrindinio ugdymo proceso organizavimas bei valdymas Jurbarko r. Skirsnemunės Jurgio Baltrušaičio pagrindinėje mokykloje</t>
    </r>
  </si>
  <si>
    <r>
      <rPr>
        <b/>
        <sz val="11"/>
        <rFont val="Times New Roman"/>
        <family val="1"/>
        <charset val="186"/>
      </rPr>
      <t>Jurbarko r. Eržvilko gimnazija</t>
    </r>
    <r>
      <rPr>
        <sz val="11"/>
        <rFont val="Times New Roman"/>
        <family val="1"/>
        <charset val="186"/>
      </rPr>
      <t xml:space="preserve">
01-01-06 Kokybiško ikimokyklinio, priešmokyklinio ir bendrojo ugdymo proceso organizavimas bei valdymas Jurbarko r. Eržvilko gimnazijoje</t>
    </r>
  </si>
  <si>
    <r>
      <rPr>
        <b/>
        <sz val="11"/>
        <rFont val="Times New Roman"/>
        <family val="1"/>
        <charset val="186"/>
      </rPr>
      <t>Jurbarko r. Veliuonos Antano ir Jono Juškų gimnazija</t>
    </r>
    <r>
      <rPr>
        <sz val="11"/>
        <rFont val="Times New Roman"/>
        <family val="1"/>
        <charset val="186"/>
      </rPr>
      <t xml:space="preserve">
01-01-07 Kokybiško ikimokyklinio, priešmokyklinio ir bendrojo ugdymo proceso organizavimas bei valdymas Jurbarko r. Veliuonos Antano ir Jono Juškų gimnazijoje</t>
    </r>
  </si>
  <si>
    <r>
      <rPr>
        <b/>
        <sz val="11"/>
        <rFont val="Times New Roman"/>
        <family val="1"/>
        <charset val="186"/>
      </rPr>
      <t>Jurbarko Vytauto Didžiojo pagrindinė mokykla</t>
    </r>
    <r>
      <rPr>
        <sz val="11"/>
        <rFont val="Times New Roman"/>
        <family val="1"/>
        <charset val="186"/>
      </rPr>
      <t xml:space="preserve">
01-01-08 Kokybiško ikimokyklinio, priešmokyklinio ir bendrojo ugdymo proceso organizavimas bei valdymas Jurbarko Vytauto Didžiojo pagrindinėje mokykloje</t>
    </r>
  </si>
  <si>
    <r>
      <rPr>
        <b/>
        <sz val="11"/>
        <rFont val="Times New Roman"/>
        <family val="1"/>
        <charset val="186"/>
      </rPr>
      <t>Jurbarko Naujamiesčio progimnazija</t>
    </r>
    <r>
      <rPr>
        <sz val="11"/>
        <rFont val="Times New Roman"/>
        <family val="1"/>
        <charset val="186"/>
      </rPr>
      <t xml:space="preserve">
01-01-09 Kokybiško bendrojo ugdymo proceso organizavimas bei valdymas Jurbarko Naujamiesčio progimnazijoje</t>
    </r>
  </si>
  <si>
    <r>
      <rPr>
        <b/>
        <sz val="11"/>
        <rFont val="Times New Roman"/>
        <family val="1"/>
        <charset val="186"/>
      </rPr>
      <t>Jurbarko Antano Giedraičio-Giedriaus  gimnazija</t>
    </r>
    <r>
      <rPr>
        <sz val="11"/>
        <rFont val="Times New Roman"/>
        <family val="1"/>
        <charset val="186"/>
      </rPr>
      <t xml:space="preserve">
01-01-10 Kokybiško bendrojo ugdymo proceso organizavimas bei valdymas Jurbarko Antano Giedraičio-Giedriaus  gimnazijoje</t>
    </r>
  </si>
  <si>
    <r>
      <rPr>
        <b/>
        <sz val="11"/>
        <rFont val="Times New Roman"/>
        <family val="1"/>
        <charset val="186"/>
      </rPr>
      <t>Jurbarko švietimo centras</t>
    </r>
    <r>
      <rPr>
        <sz val="11"/>
        <rFont val="Times New Roman"/>
        <family val="1"/>
        <charset val="186"/>
      </rPr>
      <t xml:space="preserve">
01-01-14 Jurbarko švietimo centro paslaugų užtikrinimas</t>
    </r>
  </si>
  <si>
    <r>
      <rPr>
        <b/>
        <sz val="11"/>
        <rFont val="Times New Roman"/>
        <family val="1"/>
        <charset val="186"/>
      </rPr>
      <t>Jurbarko Antano Sodeikos meno mokykla</t>
    </r>
    <r>
      <rPr>
        <sz val="11"/>
        <rFont val="Times New Roman"/>
        <family val="1"/>
        <charset val="186"/>
      </rPr>
      <t xml:space="preserve">
01-01-15 Formalųjį švietimą papildančio ugdymo  proceso organizavimas bei valdymas Jurbarko Antano Sodeikos meno mokykloje</t>
    </r>
  </si>
  <si>
    <r>
      <t xml:space="preserve">01-02 Užtikrinti socialinės paramos prieinamumą 
</t>
    </r>
    <r>
      <rPr>
        <sz val="11"/>
        <rFont val="Times New Roman"/>
        <family val="1"/>
        <charset val="186"/>
      </rPr>
      <t>(koordinatorius - Socialinės paramos skyriaus vedėjas)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</si>
  <si>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01-02-01 Socialinių paslaugų teikimas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</si>
  <si>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01-02-03 Socialinių išmokų ir kompensacijų mokėjimas</t>
    </r>
  </si>
  <si>
    <r>
      <t xml:space="preserve">01-03 Užtikrinti gyventojams kokybiškų visuomenės ir asmens sveikatos priežiūros paslaugų teikimą
</t>
    </r>
    <r>
      <rPr>
        <sz val="11"/>
        <rFont val="Times New Roman"/>
        <family val="1"/>
        <charset val="186"/>
      </rPr>
      <t>(koordinatorius - Sveikatos reikalų koordinatorius)</t>
    </r>
  </si>
  <si>
    <r>
      <rPr>
        <b/>
        <sz val="11"/>
        <rFont val="Times New Roman"/>
        <family val="1"/>
        <charset val="186"/>
      </rPr>
      <t>Jurbarko rajono savivaldybės visuomenės sveikatos biuras</t>
    </r>
    <r>
      <rPr>
        <sz val="11"/>
        <rFont val="Times New Roman"/>
        <family val="1"/>
        <charset val="186"/>
      </rPr>
      <t xml:space="preserve">
01-03-01 Jurbarko rajono savivaldybės visuomenės sveikatos biuro kryptingas visuomenės sveikatinimo veiklos vykdymas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</si>
  <si>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01-03-02 Asmens sveikatos priežiūros paslaugų kokybės ir prieinamumo didinimas</t>
    </r>
  </si>
  <si>
    <r>
      <t xml:space="preserve">01-04 Išplėtoti kokybiškų kultūros paslaugų įvairovę ir prieinamumą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</si>
  <si>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kultūros centras</t>
    </r>
    <r>
      <rPr>
        <sz val="11"/>
        <rFont val="Times New Roman"/>
        <family val="1"/>
        <charset val="186"/>
      </rPr>
      <t xml:space="preserve">
01-04-01 Kultūros paslaugų ir meno mėgėjų veiklos užtikrinimas ir plėtojimas 
Jurbarko kultūros centre</t>
    </r>
  </si>
  <si>
    <r>
      <rPr>
        <b/>
        <sz val="11"/>
        <rFont val="Times New Roman"/>
        <family val="1"/>
        <charset val="186"/>
      </rPr>
      <t>Veliuonos kultūros centras</t>
    </r>
    <r>
      <rPr>
        <sz val="11"/>
        <rFont val="Times New Roman"/>
        <family val="1"/>
        <charset val="186"/>
      </rPr>
      <t xml:space="preserve">
01-04-02 Kultūros paslaugų ir meno mėgėjų veiklos užtikrinimas ir plėtojimas 
Veliuonos kultūros centre</t>
    </r>
  </si>
  <si>
    <r>
      <rPr>
        <b/>
        <sz val="11"/>
        <rFont val="Times New Roman"/>
        <family val="1"/>
        <charset val="186"/>
      </rPr>
      <t>Eržvilko kultūros centras</t>
    </r>
    <r>
      <rPr>
        <sz val="11"/>
        <rFont val="Times New Roman"/>
        <family val="1"/>
        <charset val="186"/>
      </rPr>
      <t xml:space="preserve">
01-04-03 Kultūros paslaugų ir meno mėgėjų veiklos užtikrinimas ir plėtojimas 
Eržvilko kultūros centre</t>
    </r>
  </si>
  <si>
    <r>
      <rPr>
        <b/>
        <sz val="11"/>
        <rFont val="Times New Roman"/>
        <family val="1"/>
        <charset val="186"/>
      </rPr>
      <t>Mažosios Lietuvos Jurbarko krašto  kultūros centras</t>
    </r>
    <r>
      <rPr>
        <sz val="11"/>
        <rFont val="Times New Roman"/>
        <family val="1"/>
        <charset val="186"/>
      </rPr>
      <t xml:space="preserve">
01-04-04 Kultūros paslaugų ir meno mėgėjų veiklos užtikrinimas ir plėtojimas Mažosios Lietuvos Jurbarko krašto  kultūros centre</t>
    </r>
  </si>
  <si>
    <r>
      <rPr>
        <b/>
        <sz val="11"/>
        <rFont val="Times New Roman"/>
        <family val="1"/>
        <charset val="186"/>
      </rPr>
      <t>Klausučių kultūros centras</t>
    </r>
    <r>
      <rPr>
        <sz val="11"/>
        <rFont val="Times New Roman"/>
        <family val="1"/>
        <charset val="186"/>
      </rPr>
      <t xml:space="preserve">
01-04-05 Kultūros paslaugų ir meno mėgėjų veiklos užtikrinimas ir plėtojimas 
Klausučių kultūros centre</t>
    </r>
  </si>
  <si>
    <r>
      <rPr>
        <b/>
        <sz val="11"/>
        <rFont val="Times New Roman"/>
        <family val="1"/>
        <charset val="186"/>
      </rPr>
      <t>Jurbarko rajono savivaldybės viešoji  biblioteka</t>
    </r>
    <r>
      <rPr>
        <sz val="11"/>
        <rFont val="Times New Roman"/>
        <family val="1"/>
        <charset val="186"/>
      </rPr>
      <t xml:space="preserve">
01-04-06 Informacinių, komunikacinių ir kultūrinių veiklų plėtojimas Jurbarko rajono savivaldybės viešojoje  bibliotekoje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</si>
  <si>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01-04-08 Veiklos, didinančios kultūrinių ir etninių paslaugų prieinamumą bei kokybę, vykdymas</t>
    </r>
  </si>
  <si>
    <r>
      <t xml:space="preserve">01-05 Užtikrinti kryptingą sporto ugdymo procesą, rengti ir ugdyti aukšto meistriškumo sportininkus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</si>
  <si>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sporto centras</t>
    </r>
    <r>
      <rPr>
        <sz val="11"/>
        <rFont val="Times New Roman"/>
        <family val="1"/>
        <charset val="186"/>
      </rPr>
      <t xml:space="preserve">
01-05-01 Jurbarko sporto centro veiklos vykdymas skatinant fizinį aktyvumą ir aukštą sportinį meistriškumą Jurbarko rajono savivaldybėje</t>
    </r>
  </si>
  <si>
    <r>
      <t xml:space="preserve">01-06 Užtikrinti gyventojų saugumą ir ekstremalių situacijų valdymą
</t>
    </r>
    <r>
      <rPr>
        <sz val="11"/>
        <rFont val="Times New Roman"/>
        <family val="1"/>
        <charset val="186"/>
      </rPr>
      <t>(koordinatorius - Patarėjas, atliekantis savivaldybės parengties pareigūno funkcijas)</t>
    </r>
  </si>
  <si>
    <r>
      <rPr>
        <b/>
        <sz val="11"/>
        <rFont val="Times New Roman"/>
        <family val="1"/>
        <charset val="186"/>
      </rPr>
      <t>Jurbarko rajono priešgaisrinė tarnyba</t>
    </r>
    <r>
      <rPr>
        <sz val="11"/>
        <rFont val="Times New Roman"/>
        <family val="1"/>
        <charset val="186"/>
      </rPr>
      <t xml:space="preserve">
01-06-01 Jurbarko rajono priešgaisrinės tarnybos veiklos užtikrinimas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</si>
  <si>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01-06-02 Ekstremalių situacijų valdymo stiprinimas</t>
    </r>
  </si>
  <si>
    <r>
      <t xml:space="preserve">01-07 Padidinti gyventojų įtraukimą į sprendimų priėmimą ir viešųjų poreikių tenkinimą
</t>
    </r>
    <r>
      <rPr>
        <sz val="11"/>
        <rFont val="Times New Roman"/>
        <family val="1"/>
        <charset val="186"/>
      </rPr>
      <t>(koordinatoriai - Jaunimo ir Sveikatos reikalų koordinatoriai)</t>
    </r>
  </si>
  <si>
    <r>
      <t xml:space="preserve">02-01 Pagerinti gyvenamąją aplinką
</t>
    </r>
    <r>
      <rPr>
        <sz val="11"/>
        <rFont val="Times New Roman"/>
        <family val="1"/>
        <charset val="186"/>
      </rPr>
      <t>(koordinatorius - Infrastruktūros ir turto skyriaus vedėjas)</t>
    </r>
  </si>
  <si>
    <r>
      <t xml:space="preserve">02-02 Paskatinti ekonomines veiklas
</t>
    </r>
    <r>
      <rPr>
        <sz val="11"/>
        <rFont val="Times New Roman"/>
        <family val="1"/>
        <charset val="186"/>
      </rPr>
      <t>(koordinatoriai - Žemės ūkio skyriaus vedėjas,
Investicijų ir strateginio planavimo skyriaus vedėjas)</t>
    </r>
  </si>
  <si>
    <r>
      <t xml:space="preserve">03 Efektyvaus administravimo ir finansinių išteklių valdymo programa
</t>
    </r>
    <r>
      <rPr>
        <sz val="11"/>
        <rFont val="Times New Roman"/>
        <family val="1"/>
        <charset val="186"/>
      </rPr>
      <t>(koordinatoriai - Finansų skyriaus vedėjas,
Investicijų ir strateginio planavimo skyriaus vedėjas)</t>
    </r>
  </si>
  <si>
    <r>
      <rPr>
        <b/>
        <sz val="11"/>
        <rFont val="Times New Roman"/>
        <family val="1"/>
        <charset val="186"/>
      </rPr>
      <t>Jurbarko r. savivaldybės kontrolės ir audito tarnyba</t>
    </r>
    <r>
      <rPr>
        <sz val="11"/>
        <rFont val="Times New Roman"/>
        <family val="1"/>
        <charset val="186"/>
      </rPr>
      <t xml:space="preserve">
03-01-03 Savivaldybės kontrolės ir audito tarnybos veiklos užtikrinimas</t>
    </r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</si>
  <si>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03-01-04 Finansinių įsipareigojimų valdymas</t>
    </r>
  </si>
  <si>
    <t>JURBARKO RAJONO SAVIVALDYBĖS 2026 METŲ BIUDŽETO ASIGNAVIMŲ PLANAS</t>
  </si>
  <si>
    <r>
      <rPr>
        <b/>
        <sz val="11"/>
        <rFont val="Times New Roman"/>
        <family val="1"/>
        <charset val="186"/>
      </rPr>
      <t>Vinco Grybo memorialinis muziejus</t>
    </r>
    <r>
      <rPr>
        <sz val="11"/>
        <rFont val="Times New Roman"/>
        <family val="1"/>
        <charset val="186"/>
      </rPr>
      <t xml:space="preserve">
01-04-09 Meno palikimo išsaugojimo ir kūrybos iniciatyvų įgyvendinimas Vinco Grybo memorialiniame muziejuje</t>
    </r>
  </si>
  <si>
    <t>PATVIRTINTA</t>
  </si>
  <si>
    <t xml:space="preserve"> Jurbarko rajono savivaldybės tarybos</t>
  </si>
  <si>
    <t>2026 m. vasario 11 d. sprendimu Nr. T2-</t>
  </si>
  <si>
    <t>3 priedas</t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</si>
  <si>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01-06-03 Pasirengimo mobilizacijai, demobilizacijai ir priimančiosios šalies paramai teikti užtikrinimas</t>
    </r>
  </si>
  <si>
    <t>41.1</t>
  </si>
  <si>
    <t>41.2</t>
  </si>
  <si>
    <t>41.3</t>
  </si>
  <si>
    <t>44.1</t>
  </si>
  <si>
    <t>44.2</t>
  </si>
  <si>
    <t>44.3</t>
  </si>
  <si>
    <t>44.4</t>
  </si>
  <si>
    <t>44.5</t>
  </si>
  <si>
    <t>44.6</t>
  </si>
  <si>
    <t>44.7</t>
  </si>
  <si>
    <t>46.1</t>
  </si>
  <si>
    <t>46.2</t>
  </si>
  <si>
    <t>46.3</t>
  </si>
  <si>
    <t>49.1</t>
  </si>
  <si>
    <t>49.2</t>
  </si>
  <si>
    <t>52.1</t>
  </si>
  <si>
    <t>52.2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</si>
</sst>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/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7.xml"/><Relationship Id="rId3" Type="http://schemas.openxmlformats.org/officeDocument/2006/relationships/customXml" Target="../ink/ink2.xml"/><Relationship Id="rId7" Type="http://schemas.openxmlformats.org/officeDocument/2006/relationships/customXml" Target="../ink/ink6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6" Type="http://schemas.openxmlformats.org/officeDocument/2006/relationships/customXml" Target="../ink/ink5.xml"/><Relationship Id="rId5" Type="http://schemas.openxmlformats.org/officeDocument/2006/relationships/customXml" Target="../ink/ink4.xml"/><Relationship Id="rId4" Type="http://schemas.openxmlformats.org/officeDocument/2006/relationships/customXml" Target="../ink/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50</xdr:row>
      <xdr:rowOff>0</xdr:rowOff>
    </xdr:from>
    <xdr:to>
      <xdr:col>2</xdr:col>
      <xdr:colOff>360</xdr:colOff>
      <xdr:row>50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14:cNvPr>
            <xdr14:cNvContentPartPr/>
          </xdr14:nvContentPartPr>
          <xdr14:nvPr macro=""/>
          <xdr14:xfrm>
            <a:off x="4280933" y="58716747"/>
            <a:ext cx="360" cy="360"/>
          </xdr14:xfrm>
        </xdr:contentPart>
      </mc:Choice>
      <mc:Fallback xmlns="">
        <xdr:pic>
          <xdr:nvPicPr>
            <xdr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6253" y="58711707"/>
              <a:ext cx="10080" cy="1008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0</xdr:colOff>
      <xdr:row>50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Rankraštį 2">
              <a:extLst>
                <a:ext uri="{FF2B5EF4-FFF2-40B4-BE49-F238E27FC236}">
                  <a16:creationId xmlns:a16="http://schemas.microsoft.com/office/drawing/2014/main" id="{99200F42-CAE7-4D0C-A39E-1AA1197F2C76}"/>
                </a:ext>
              </a:extLst>
            </xdr14:cNvPr>
            <xdr14:cNvContentPartPr/>
          </xdr14:nvContentPartPr>
          <xdr14:nvPr macro=""/>
          <xdr14:xfrm>
            <a:off x="4280933" y="58716747"/>
            <a:ext cx="360" cy="360"/>
          </xdr14:xfrm>
        </xdr:contentPart>
      </mc:Choice>
      <mc:Fallback xmlns="">
        <xdr:pic>
          <xdr:nvPicPr>
            <xdr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6253" y="58711707"/>
              <a:ext cx="10080" cy="10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4</xdr:col>
      <xdr:colOff>0</xdr:colOff>
      <xdr:row>50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Rankraštį 3">
              <a:extLst>
                <a:ext uri="{FF2B5EF4-FFF2-40B4-BE49-F238E27FC236}">
                  <a16:creationId xmlns:a16="http://schemas.microsoft.com/office/drawing/2014/main" id="{C1879FBC-0C51-4F36-B5F2-21F4B3F71231}"/>
                </a:ext>
              </a:extLst>
            </xdr14:cNvPr>
            <xdr14:cNvContentPartPr/>
          </xdr14:nvContentPartPr>
          <xdr14:nvPr macro=""/>
          <xdr14:xfrm>
            <a:off x="4280933" y="58716747"/>
            <a:ext cx="360" cy="360"/>
          </xdr14:xfrm>
        </xdr:contentPart>
      </mc:Choice>
      <mc:Fallback xmlns="">
        <xdr:pic>
          <xdr:nvPicPr>
            <xdr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6253" y="58711707"/>
              <a:ext cx="10080" cy="10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0</xdr:colOff>
      <xdr:row>50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5" name="Rankraštį 4">
              <a:extLst>
                <a:ext uri="{FF2B5EF4-FFF2-40B4-BE49-F238E27FC236}">
                  <a16:creationId xmlns:a16="http://schemas.microsoft.com/office/drawing/2014/main" id="{92E24A1F-6B14-4F69-A416-200C574383FA}"/>
                </a:ext>
              </a:extLst>
            </xdr14:cNvPr>
            <xdr14:cNvContentPartPr/>
          </xdr14:nvContentPartPr>
          <xdr14:nvPr macro=""/>
          <xdr14:xfrm>
            <a:off x="4280933" y="58716747"/>
            <a:ext cx="360" cy="360"/>
          </xdr14:xfrm>
        </xdr:contentPart>
      </mc:Choice>
      <mc:Fallback xmlns="">
        <xdr:pic>
          <xdr:nvPicPr>
            <xdr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6253" y="58711707"/>
              <a:ext cx="10080" cy="10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6</xdr:col>
      <xdr:colOff>0</xdr:colOff>
      <xdr:row>50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6" name="Rankraštį 5">
              <a:extLst>
                <a:ext uri="{FF2B5EF4-FFF2-40B4-BE49-F238E27FC236}">
                  <a16:creationId xmlns:a16="http://schemas.microsoft.com/office/drawing/2014/main" id="{38220335-60C4-4158-8B0A-2D1994221918}"/>
                </a:ext>
              </a:extLst>
            </xdr14:cNvPr>
            <xdr14:cNvContentPartPr/>
          </xdr14:nvContentPartPr>
          <xdr14:nvPr macro=""/>
          <xdr14:xfrm>
            <a:off x="4280933" y="58716747"/>
            <a:ext cx="360" cy="360"/>
          </xdr14:xfrm>
        </xdr:contentPart>
      </mc:Choice>
      <mc:Fallback xmlns="">
        <xdr:pic>
          <xdr:nvPicPr>
            <xdr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6253" y="58711707"/>
              <a:ext cx="10080" cy="10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7</xdr:col>
      <xdr:colOff>0</xdr:colOff>
      <xdr:row>50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7" name="Rankraštį 6">
              <a:extLst>
                <a:ext uri="{FF2B5EF4-FFF2-40B4-BE49-F238E27FC236}">
                  <a16:creationId xmlns:a16="http://schemas.microsoft.com/office/drawing/2014/main" id="{AECC0B0C-537F-4F55-8EFA-69A9A0AF80C3}"/>
                </a:ext>
              </a:extLst>
            </xdr14:cNvPr>
            <xdr14:cNvContentPartPr/>
          </xdr14:nvContentPartPr>
          <xdr14:nvPr macro=""/>
          <xdr14:xfrm>
            <a:off x="4280933" y="58716747"/>
            <a:ext cx="360" cy="360"/>
          </xdr14:xfrm>
        </xdr:contentPart>
      </mc:Choice>
      <mc:Fallback xmlns="">
        <xdr:pic>
          <xdr:nvPicPr>
            <xdr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6253" y="58711707"/>
              <a:ext cx="10080" cy="10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8</xdr:col>
      <xdr:colOff>0</xdr:colOff>
      <xdr:row>50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8" name="Rankraštį 7">
              <a:extLst>
                <a:ext uri="{FF2B5EF4-FFF2-40B4-BE49-F238E27FC236}">
                  <a16:creationId xmlns:a16="http://schemas.microsoft.com/office/drawing/2014/main" id="{735BEDA3-8967-4CFD-9ED0-DAFFF927D412}"/>
                </a:ext>
              </a:extLst>
            </xdr14:cNvPr>
            <xdr14:cNvContentPartPr/>
          </xdr14:nvContentPartPr>
          <xdr14:nvPr macro=""/>
          <xdr14:xfrm>
            <a:off x="4280933" y="58716747"/>
            <a:ext cx="360" cy="360"/>
          </xdr14:xfrm>
        </xdr:contentPart>
      </mc:Choice>
      <mc:Fallback xmlns="">
        <xdr:pic>
          <xdr:nvPicPr>
            <xdr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6253" y="58711707"/>
              <a:ext cx="10080" cy="1008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1-25T16:12:23.304"/>
    </inkml:context>
    <inkml:brush xml:id="br0">
      <inkml:brushProperty name="width" value="0.028" units="cm"/>
      <inkml:brushProperty name="height" value="0.028" units="cm"/>
      <inkml:brushProperty name="ignorePressure" value="1"/>
    </inkml:brush>
  </inkml:definitions>
  <inkml:trace contextRef="#ctx0" brushRef="#br0">1 0,'0'0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2-10T14:24:47.133"/>
    </inkml:context>
    <inkml:brush xml:id="br0">
      <inkml:brushProperty name="width" value="0.028" units="cm"/>
      <inkml:brushProperty name="height" value="0.028" units="cm"/>
      <inkml:brushProperty name="ignorePressure" value="1"/>
    </inkml:brush>
  </inkml:definitions>
  <inkml:trace contextRef="#ctx0" brushRef="#br0">1 0,'0'0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2-10T14:24:47.141"/>
    </inkml:context>
    <inkml:brush xml:id="br0">
      <inkml:brushProperty name="width" value="0.028" units="cm"/>
      <inkml:brushProperty name="height" value="0.028" units="cm"/>
      <inkml:brushProperty name="ignorePressure" value="1"/>
    </inkml:brush>
  </inkml:definitions>
  <inkml:trace contextRef="#ctx0" brushRef="#br0">1 0,'0'0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2-10T14:24:47.148"/>
    </inkml:context>
    <inkml:brush xml:id="br0">
      <inkml:brushProperty name="width" value="0.028" units="cm"/>
      <inkml:brushProperty name="height" value="0.028" units="cm"/>
      <inkml:brushProperty name="ignorePressure" value="1"/>
    </inkml:brush>
  </inkml:definitions>
  <inkml:trace contextRef="#ctx0" brushRef="#br0">1 0,'0'0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2-10T14:24:47.156"/>
    </inkml:context>
    <inkml:brush xml:id="br0">
      <inkml:brushProperty name="width" value="0.028" units="cm"/>
      <inkml:brushProperty name="height" value="0.028" units="cm"/>
      <inkml:brushProperty name="ignorePressure" value="1"/>
    </inkml:brush>
  </inkml:definitions>
  <inkml:trace contextRef="#ctx0" brushRef="#br0">1 0,'0'0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2-10T14:24:47.162"/>
    </inkml:context>
    <inkml:brush xml:id="br0">
      <inkml:brushProperty name="width" value="0.028" units="cm"/>
      <inkml:brushProperty name="height" value="0.028" units="cm"/>
      <inkml:brushProperty name="ignorePressure" value="1"/>
    </inkml:brush>
  </inkml:definitions>
  <inkml:trace contextRef="#ctx0" brushRef="#br0">1 0,'0'0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2-10T14:24:47.169"/>
    </inkml:context>
    <inkml:brush xml:id="br0">
      <inkml:brushProperty name="width" value="0.028" units="cm"/>
      <inkml:brushProperty name="height" value="0.028" units="cm"/>
      <inkml:brushProperty name="ignorePressure" value="1"/>
    </inkml:brush>
  </inkml:definitions>
  <inkml:trace contextRef="#ctx0" brushRef="#br0">1 0,'0'0</inkml:trace>
</inkml:ink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2556-DAFB-4738-9FFD-248503FFD4DC}">
  <sheetPr>
    <pageSetUpPr fitToPage="1"/>
  </sheetPr>
  <dimension ref="A1:J97"/>
  <sheetViews>
    <sheetView tabSelected="1" zoomScaleNormal="100" workbookViewId="0">
      <pane xSplit="2" ySplit="10" topLeftCell="C33" activePane="bottomRight" state="frozen"/>
      <selection pane="topRight" activeCell="C1" sqref="C1"/>
      <selection pane="bottomLeft" activeCell="A11" sqref="A11"/>
      <selection pane="bottomRight" activeCell="C35" sqref="C35"/>
    </sheetView>
  </sheetViews>
  <sheetFormatPr defaultColWidth="9.109375" defaultRowHeight="13.8" x14ac:dyDescent="0.25"/>
  <cols>
    <col min="1" max="1" width="8.109375" style="11" customWidth="1"/>
    <col min="2" max="2" width="41.6640625" style="1" customWidth="1"/>
    <col min="3" max="10" width="15.33203125" style="1" customWidth="1"/>
    <col min="11" max="16384" width="9.109375" style="1"/>
  </cols>
  <sheetData>
    <row r="1" spans="1:10" x14ac:dyDescent="0.25">
      <c r="H1" s="1" t="s">
        <v>91</v>
      </c>
    </row>
    <row r="2" spans="1:10" x14ac:dyDescent="0.25">
      <c r="H2" s="1" t="s">
        <v>92</v>
      </c>
    </row>
    <row r="3" spans="1:10" x14ac:dyDescent="0.25">
      <c r="H3" s="1" t="s">
        <v>93</v>
      </c>
    </row>
    <row r="4" spans="1:10" x14ac:dyDescent="0.25">
      <c r="H4" s="1" t="s">
        <v>94</v>
      </c>
    </row>
    <row r="6" spans="1:10" ht="30.75" customHeight="1" x14ac:dyDescent="0.25">
      <c r="A6" s="25" t="s">
        <v>89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x14ac:dyDescent="0.25">
      <c r="J7" s="1" t="s">
        <v>0</v>
      </c>
    </row>
    <row r="8" spans="1:10" s="3" customFormat="1" ht="20.25" customHeight="1" x14ac:dyDescent="0.25">
      <c r="A8" s="26" t="s">
        <v>12</v>
      </c>
      <c r="B8" s="26" t="s">
        <v>42</v>
      </c>
      <c r="C8" s="26" t="s">
        <v>1</v>
      </c>
      <c r="D8" s="26" t="s">
        <v>2</v>
      </c>
      <c r="E8" s="26"/>
      <c r="F8" s="26" t="s">
        <v>3</v>
      </c>
      <c r="G8" s="26" t="s">
        <v>4</v>
      </c>
      <c r="H8" s="26" t="s">
        <v>5</v>
      </c>
      <c r="I8" s="26" t="s">
        <v>6</v>
      </c>
      <c r="J8" s="26" t="s">
        <v>7</v>
      </c>
    </row>
    <row r="9" spans="1:10" ht="82.8" x14ac:dyDescent="0.25">
      <c r="A9" s="26"/>
      <c r="B9" s="26"/>
      <c r="C9" s="26"/>
      <c r="D9" s="2" t="s">
        <v>8</v>
      </c>
      <c r="E9" s="2" t="s">
        <v>9</v>
      </c>
      <c r="F9" s="26"/>
      <c r="G9" s="26"/>
      <c r="H9" s="26"/>
      <c r="I9" s="26"/>
      <c r="J9" s="26"/>
    </row>
    <row r="10" spans="1:10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</row>
    <row r="11" spans="1:10" x14ac:dyDescent="0.25">
      <c r="A11" s="12">
        <v>1</v>
      </c>
      <c r="B11" s="22" t="s">
        <v>18</v>
      </c>
      <c r="C11" s="10">
        <f t="shared" ref="C11:I11" si="0">C12+C29+C35+C38+C48+C51+C55</f>
        <v>23133696</v>
      </c>
      <c r="D11" s="10">
        <f t="shared" si="0"/>
        <v>3851485</v>
      </c>
      <c r="E11" s="10">
        <f t="shared" si="0"/>
        <v>13128500</v>
      </c>
      <c r="F11" s="10">
        <f t="shared" si="0"/>
        <v>1167005</v>
      </c>
      <c r="G11" s="10">
        <f t="shared" si="0"/>
        <v>1248001</v>
      </c>
      <c r="H11" s="10">
        <f t="shared" si="0"/>
        <v>506077</v>
      </c>
      <c r="I11" s="10">
        <f t="shared" si="0"/>
        <v>0</v>
      </c>
      <c r="J11" s="10">
        <f t="shared" ref="J11:J12" si="1">SUM(C11:I11)</f>
        <v>43034764</v>
      </c>
    </row>
    <row r="12" spans="1:10" ht="55.2" x14ac:dyDescent="0.25">
      <c r="A12" s="13">
        <v>2</v>
      </c>
      <c r="B12" s="23" t="s">
        <v>51</v>
      </c>
      <c r="C12" s="9">
        <f t="shared" ref="C12:I12" si="2">C13+C14+C15+C16+C17+C18+C19+C20+C21+C22+C23+C27+C28</f>
        <v>9251652</v>
      </c>
      <c r="D12" s="9">
        <f t="shared" si="2"/>
        <v>0</v>
      </c>
      <c r="E12" s="9">
        <f t="shared" si="2"/>
        <v>13128500</v>
      </c>
      <c r="F12" s="9">
        <f t="shared" si="2"/>
        <v>511619</v>
      </c>
      <c r="G12" s="9">
        <f t="shared" si="2"/>
        <v>713080</v>
      </c>
      <c r="H12" s="9">
        <f t="shared" si="2"/>
        <v>298984</v>
      </c>
      <c r="I12" s="9">
        <f t="shared" si="2"/>
        <v>0</v>
      </c>
      <c r="J12" s="9">
        <f t="shared" si="1"/>
        <v>23903835</v>
      </c>
    </row>
    <row r="13" spans="1:10" ht="72.75" customHeight="1" x14ac:dyDescent="0.25">
      <c r="A13" s="14">
        <v>3</v>
      </c>
      <c r="B13" s="6" t="s">
        <v>52</v>
      </c>
      <c r="C13" s="5">
        <v>1067827</v>
      </c>
      <c r="D13" s="5"/>
      <c r="E13" s="5">
        <v>663250</v>
      </c>
      <c r="F13" s="5">
        <f>9531+32013</f>
        <v>41544</v>
      </c>
      <c r="G13" s="5">
        <v>132760</v>
      </c>
      <c r="H13" s="5"/>
      <c r="I13" s="5"/>
      <c r="J13" s="4">
        <f>SUM(C13:I13)</f>
        <v>1905381</v>
      </c>
    </row>
    <row r="14" spans="1:10" ht="55.2" x14ac:dyDescent="0.25">
      <c r="A14" s="14">
        <v>4</v>
      </c>
      <c r="B14" s="6" t="s">
        <v>53</v>
      </c>
      <c r="C14" s="5">
        <v>1016822</v>
      </c>
      <c r="D14" s="5"/>
      <c r="E14" s="5">
        <v>820338</v>
      </c>
      <c r="F14" s="5">
        <f>30531+26811</f>
        <v>57342</v>
      </c>
      <c r="G14" s="5">
        <v>128830</v>
      </c>
      <c r="H14" s="5"/>
      <c r="I14" s="5"/>
      <c r="J14" s="4">
        <f t="shared" ref="J14:J28" si="3">SUM(C14:I14)</f>
        <v>2023332</v>
      </c>
    </row>
    <row r="15" spans="1:10" ht="55.2" x14ac:dyDescent="0.25">
      <c r="A15" s="14">
        <v>5</v>
      </c>
      <c r="B15" s="6" t="s">
        <v>54</v>
      </c>
      <c r="C15" s="5">
        <v>539500</v>
      </c>
      <c r="D15" s="5"/>
      <c r="E15" s="5">
        <v>361260</v>
      </c>
      <c r="F15" s="5">
        <f>9531+12305</f>
        <v>21836</v>
      </c>
      <c r="G15" s="5">
        <v>61000</v>
      </c>
      <c r="H15" s="5"/>
      <c r="I15" s="5"/>
      <c r="J15" s="4">
        <f t="shared" si="3"/>
        <v>983596</v>
      </c>
    </row>
    <row r="16" spans="1:10" ht="82.8" x14ac:dyDescent="0.25">
      <c r="A16" s="14">
        <v>6</v>
      </c>
      <c r="B16" s="6" t="s">
        <v>55</v>
      </c>
      <c r="C16" s="5">
        <v>450357</v>
      </c>
      <c r="D16" s="5"/>
      <c r="E16" s="5">
        <v>832260</v>
      </c>
      <c r="F16" s="5">
        <f>14297+4102</f>
        <v>18399</v>
      </c>
      <c r="G16" s="5">
        <v>20250</v>
      </c>
      <c r="H16" s="5"/>
      <c r="I16" s="5"/>
      <c r="J16" s="4">
        <f t="shared" si="3"/>
        <v>1321266</v>
      </c>
    </row>
    <row r="17" spans="1:10" ht="96.6" x14ac:dyDescent="0.25">
      <c r="A17" s="14">
        <v>7</v>
      </c>
      <c r="B17" s="6" t="s">
        <v>56</v>
      </c>
      <c r="C17" s="5">
        <v>583981</v>
      </c>
      <c r="D17" s="5"/>
      <c r="E17" s="5">
        <v>1073572</v>
      </c>
      <c r="F17" s="5">
        <f>23828+6383</f>
        <v>30211</v>
      </c>
      <c r="G17" s="5">
        <v>32890</v>
      </c>
      <c r="H17" s="5"/>
      <c r="I17" s="5"/>
      <c r="J17" s="4">
        <f t="shared" si="3"/>
        <v>1720654</v>
      </c>
    </row>
    <row r="18" spans="1:10" ht="69" x14ac:dyDescent="0.25">
      <c r="A18" s="14">
        <v>8</v>
      </c>
      <c r="B18" s="6" t="s">
        <v>57</v>
      </c>
      <c r="C18" s="5">
        <v>580600</v>
      </c>
      <c r="D18" s="5"/>
      <c r="E18" s="5">
        <v>1086783</v>
      </c>
      <c r="F18" s="5">
        <f>19062+4282</f>
        <v>23344</v>
      </c>
      <c r="G18" s="5">
        <v>27160</v>
      </c>
      <c r="H18" s="5"/>
      <c r="I18" s="5"/>
      <c r="J18" s="4">
        <f t="shared" si="3"/>
        <v>1717887</v>
      </c>
    </row>
    <row r="19" spans="1:10" ht="82.8" x14ac:dyDescent="0.25">
      <c r="A19" s="14">
        <v>9</v>
      </c>
      <c r="B19" s="6" t="s">
        <v>58</v>
      </c>
      <c r="C19" s="5">
        <v>1251549</v>
      </c>
      <c r="D19" s="5"/>
      <c r="E19" s="5">
        <v>1393306</v>
      </c>
      <c r="F19" s="5">
        <f>4766+12705</f>
        <v>17471</v>
      </c>
      <c r="G19" s="5">
        <v>60350</v>
      </c>
      <c r="H19" s="5"/>
      <c r="I19" s="5"/>
      <c r="J19" s="4">
        <f t="shared" si="3"/>
        <v>2722676</v>
      </c>
    </row>
    <row r="20" spans="1:10" ht="82.8" x14ac:dyDescent="0.25">
      <c r="A20" s="14">
        <v>10</v>
      </c>
      <c r="B20" s="6" t="s">
        <v>59</v>
      </c>
      <c r="C20" s="5">
        <v>1222459</v>
      </c>
      <c r="D20" s="5"/>
      <c r="E20" s="5">
        <v>2254685</v>
      </c>
      <c r="F20" s="5">
        <f>19062+5382</f>
        <v>24444</v>
      </c>
      <c r="G20" s="5">
        <v>52920</v>
      </c>
      <c r="H20" s="5"/>
      <c r="I20" s="5"/>
      <c r="J20" s="4">
        <f t="shared" si="3"/>
        <v>3554508</v>
      </c>
    </row>
    <row r="21" spans="1:10" ht="55.2" x14ac:dyDescent="0.25">
      <c r="A21" s="14">
        <v>11</v>
      </c>
      <c r="B21" s="6" t="s">
        <v>60</v>
      </c>
      <c r="C21" s="5">
        <v>731765</v>
      </c>
      <c r="D21" s="5"/>
      <c r="E21" s="5">
        <v>2352596</v>
      </c>
      <c r="F21" s="5"/>
      <c r="G21" s="5">
        <v>58830</v>
      </c>
      <c r="H21" s="5"/>
      <c r="I21" s="5"/>
      <c r="J21" s="4">
        <f t="shared" si="3"/>
        <v>3143191</v>
      </c>
    </row>
    <row r="22" spans="1:10" ht="69" x14ac:dyDescent="0.25">
      <c r="A22" s="14">
        <v>12</v>
      </c>
      <c r="B22" s="6" t="s">
        <v>61</v>
      </c>
      <c r="C22" s="5">
        <v>601972</v>
      </c>
      <c r="D22" s="5"/>
      <c r="E22" s="5">
        <v>1851732</v>
      </c>
      <c r="F22" s="5"/>
      <c r="G22" s="5">
        <v>32100</v>
      </c>
      <c r="H22" s="5"/>
      <c r="I22" s="5"/>
      <c r="J22" s="4">
        <f t="shared" si="3"/>
        <v>2485804</v>
      </c>
    </row>
    <row r="23" spans="1:10" x14ac:dyDescent="0.25">
      <c r="A23" s="14">
        <v>13</v>
      </c>
      <c r="B23" s="24" t="s">
        <v>17</v>
      </c>
      <c r="C23" s="5">
        <f t="shared" ref="C23:I23" si="4">C24+C25+C26</f>
        <v>42000</v>
      </c>
      <c r="D23" s="5">
        <f t="shared" si="4"/>
        <v>0</v>
      </c>
      <c r="E23" s="5">
        <f t="shared" si="4"/>
        <v>234035</v>
      </c>
      <c r="F23" s="5">
        <f t="shared" si="4"/>
        <v>160044</v>
      </c>
      <c r="G23" s="5">
        <f t="shared" si="4"/>
        <v>0</v>
      </c>
      <c r="H23" s="5">
        <f t="shared" si="4"/>
        <v>298984</v>
      </c>
      <c r="I23" s="5">
        <f t="shared" si="4"/>
        <v>0</v>
      </c>
      <c r="J23" s="4">
        <f t="shared" si="3"/>
        <v>735063</v>
      </c>
    </row>
    <row r="24" spans="1:10" ht="27.6" x14ac:dyDescent="0.25">
      <c r="A24" s="14" t="s">
        <v>13</v>
      </c>
      <c r="B24" s="6" t="s">
        <v>19</v>
      </c>
      <c r="C24" s="5"/>
      <c r="D24" s="5"/>
      <c r="E24" s="5"/>
      <c r="F24" s="5"/>
      <c r="G24" s="5"/>
      <c r="H24" s="5">
        <v>105814</v>
      </c>
      <c r="I24" s="5"/>
      <c r="J24" s="4">
        <f>SUM(C24:I24)</f>
        <v>105814</v>
      </c>
    </row>
    <row r="25" spans="1:10" x14ac:dyDescent="0.25">
      <c r="A25" s="14" t="s">
        <v>14</v>
      </c>
      <c r="B25" s="6" t="s">
        <v>20</v>
      </c>
      <c r="C25" s="5">
        <v>42000</v>
      </c>
      <c r="D25" s="5"/>
      <c r="E25" s="5">
        <v>234035</v>
      </c>
      <c r="F25" s="5"/>
      <c r="G25" s="5"/>
      <c r="H25" s="5">
        <v>193170</v>
      </c>
      <c r="I25" s="5"/>
      <c r="J25" s="4">
        <f t="shared" si="3"/>
        <v>469205</v>
      </c>
    </row>
    <row r="26" spans="1:10" ht="27.6" x14ac:dyDescent="0.25">
      <c r="A26" s="14" t="s">
        <v>15</v>
      </c>
      <c r="B26" s="6" t="s">
        <v>21</v>
      </c>
      <c r="C26" s="5"/>
      <c r="D26" s="5"/>
      <c r="E26" s="5"/>
      <c r="F26" s="5">
        <v>160044</v>
      </c>
      <c r="G26" s="5"/>
      <c r="H26" s="5"/>
      <c r="I26" s="5"/>
      <c r="J26" s="4">
        <f t="shared" si="3"/>
        <v>160044</v>
      </c>
    </row>
    <row r="27" spans="1:10" ht="41.4" x14ac:dyDescent="0.25">
      <c r="A27" s="14">
        <v>14</v>
      </c>
      <c r="B27" s="6" t="s">
        <v>62</v>
      </c>
      <c r="C27" s="5">
        <v>285983</v>
      </c>
      <c r="D27" s="5"/>
      <c r="E27" s="5">
        <v>134923</v>
      </c>
      <c r="F27" s="5">
        <f>65872+7095</f>
        <v>72967</v>
      </c>
      <c r="G27" s="5">
        <v>33990</v>
      </c>
      <c r="H27" s="5"/>
      <c r="I27" s="5"/>
      <c r="J27" s="4">
        <f t="shared" si="3"/>
        <v>527863</v>
      </c>
    </row>
    <row r="28" spans="1:10" ht="55.2" x14ac:dyDescent="0.25">
      <c r="A28" s="14">
        <v>15</v>
      </c>
      <c r="B28" s="6" t="s">
        <v>63</v>
      </c>
      <c r="C28" s="5">
        <v>876837</v>
      </c>
      <c r="D28" s="5"/>
      <c r="E28" s="5">
        <v>69760</v>
      </c>
      <c r="F28" s="5">
        <v>44017</v>
      </c>
      <c r="G28" s="5">
        <v>72000</v>
      </c>
      <c r="H28" s="5"/>
      <c r="I28" s="5"/>
      <c r="J28" s="4">
        <f t="shared" si="3"/>
        <v>1062614</v>
      </c>
    </row>
    <row r="29" spans="1:10" ht="55.2" x14ac:dyDescent="0.25">
      <c r="A29" s="13">
        <v>16</v>
      </c>
      <c r="B29" s="23" t="s">
        <v>64</v>
      </c>
      <c r="C29" s="9">
        <f t="shared" ref="C29:I29" si="5">C30+C32+C33+C34</f>
        <v>7901033</v>
      </c>
      <c r="D29" s="9">
        <f t="shared" si="5"/>
        <v>2655975</v>
      </c>
      <c r="E29" s="9">
        <f t="shared" si="5"/>
        <v>0</v>
      </c>
      <c r="F29" s="9">
        <f t="shared" si="5"/>
        <v>602714</v>
      </c>
      <c r="G29" s="9">
        <f t="shared" si="5"/>
        <v>359703</v>
      </c>
      <c r="H29" s="9">
        <f t="shared" si="5"/>
        <v>59797</v>
      </c>
      <c r="I29" s="9">
        <f t="shared" si="5"/>
        <v>0</v>
      </c>
      <c r="J29" s="9">
        <f t="shared" ref="J29:J46" si="6">SUM(C29:I29)</f>
        <v>11579222</v>
      </c>
    </row>
    <row r="30" spans="1:10" ht="27.6" x14ac:dyDescent="0.25">
      <c r="A30" s="14">
        <v>17</v>
      </c>
      <c r="B30" s="6" t="s">
        <v>65</v>
      </c>
      <c r="C30" s="5">
        <v>4183884</v>
      </c>
      <c r="D30" s="5">
        <v>1726415</v>
      </c>
      <c r="E30" s="5"/>
      <c r="F30" s="5">
        <v>593826</v>
      </c>
      <c r="G30" s="5"/>
      <c r="H30" s="5">
        <v>59797</v>
      </c>
      <c r="I30" s="5"/>
      <c r="J30" s="4">
        <f t="shared" si="6"/>
        <v>6563922</v>
      </c>
    </row>
    <row r="31" spans="1:10" x14ac:dyDescent="0.25">
      <c r="A31" s="14">
        <v>18</v>
      </c>
      <c r="B31" s="24" t="s">
        <v>50</v>
      </c>
      <c r="C31" s="5">
        <f t="shared" ref="C31:I31" si="7">C32+C33</f>
        <v>436149</v>
      </c>
      <c r="D31" s="5">
        <f t="shared" si="7"/>
        <v>0</v>
      </c>
      <c r="E31" s="5">
        <f t="shared" si="7"/>
        <v>0</v>
      </c>
      <c r="F31" s="5">
        <f t="shared" si="7"/>
        <v>8888</v>
      </c>
      <c r="G31" s="5">
        <f t="shared" si="7"/>
        <v>359703</v>
      </c>
      <c r="H31" s="5">
        <f t="shared" si="7"/>
        <v>0</v>
      </c>
      <c r="I31" s="5">
        <f t="shared" si="7"/>
        <v>0</v>
      </c>
      <c r="J31" s="4">
        <f>SUM(C31:I31)</f>
        <v>804740</v>
      </c>
    </row>
    <row r="32" spans="1:10" x14ac:dyDescent="0.25">
      <c r="A32" s="14" t="s">
        <v>46</v>
      </c>
      <c r="B32" s="6" t="s">
        <v>49</v>
      </c>
      <c r="C32" s="5">
        <v>70044</v>
      </c>
      <c r="D32" s="5"/>
      <c r="E32" s="5"/>
      <c r="F32" s="5"/>
      <c r="G32" s="5"/>
      <c r="H32" s="5"/>
      <c r="I32" s="5"/>
      <c r="J32" s="4">
        <f t="shared" ref="J32" si="8">SUM(C32:I32)</f>
        <v>70044</v>
      </c>
    </row>
    <row r="33" spans="1:10" ht="27.6" x14ac:dyDescent="0.25">
      <c r="A33" s="14" t="s">
        <v>47</v>
      </c>
      <c r="B33" s="6" t="s">
        <v>48</v>
      </c>
      <c r="C33" s="5">
        <f>336105+30000</f>
        <v>366105</v>
      </c>
      <c r="D33" s="5"/>
      <c r="E33" s="5"/>
      <c r="F33" s="5">
        <v>8888</v>
      </c>
      <c r="G33" s="5">
        <f>9500+350203</f>
        <v>359703</v>
      </c>
      <c r="H33" s="5"/>
      <c r="I33" s="5"/>
      <c r="J33" s="4">
        <f t="shared" si="6"/>
        <v>734696</v>
      </c>
    </row>
    <row r="34" spans="1:10" ht="41.4" x14ac:dyDescent="0.25">
      <c r="A34" s="14">
        <v>19</v>
      </c>
      <c r="B34" s="6" t="s">
        <v>66</v>
      </c>
      <c r="C34" s="5">
        <f>3341000-60000</f>
        <v>3281000</v>
      </c>
      <c r="D34" s="5">
        <v>929560</v>
      </c>
      <c r="E34" s="5"/>
      <c r="F34" s="5"/>
      <c r="G34" s="5"/>
      <c r="H34" s="5"/>
      <c r="I34" s="5"/>
      <c r="J34" s="4">
        <f t="shared" si="6"/>
        <v>4210560</v>
      </c>
    </row>
    <row r="35" spans="1:10" ht="69" x14ac:dyDescent="0.25">
      <c r="A35" s="13">
        <v>20</v>
      </c>
      <c r="B35" s="23" t="s">
        <v>67</v>
      </c>
      <c r="C35" s="9">
        <f>C36+C37</f>
        <v>797520</v>
      </c>
      <c r="D35" s="9">
        <f t="shared" ref="D35:I35" si="9">D36+D37</f>
        <v>276610</v>
      </c>
      <c r="E35" s="9">
        <f t="shared" si="9"/>
        <v>0</v>
      </c>
      <c r="F35" s="9">
        <f t="shared" si="9"/>
        <v>0</v>
      </c>
      <c r="G35" s="9">
        <f t="shared" si="9"/>
        <v>11823</v>
      </c>
      <c r="H35" s="9">
        <f t="shared" si="9"/>
        <v>147296</v>
      </c>
      <c r="I35" s="9">
        <f t="shared" si="9"/>
        <v>0</v>
      </c>
      <c r="J35" s="9">
        <f t="shared" si="6"/>
        <v>1233249</v>
      </c>
    </row>
    <row r="36" spans="1:10" ht="69" x14ac:dyDescent="0.25">
      <c r="A36" s="14">
        <v>21</v>
      </c>
      <c r="B36" s="6" t="s">
        <v>68</v>
      </c>
      <c r="C36" s="5">
        <v>57520</v>
      </c>
      <c r="D36" s="5">
        <v>274710</v>
      </c>
      <c r="E36" s="5"/>
      <c r="F36" s="5"/>
      <c r="G36" s="5">
        <v>4500</v>
      </c>
      <c r="H36" s="5"/>
      <c r="I36" s="5"/>
      <c r="J36" s="4">
        <f t="shared" si="6"/>
        <v>336730</v>
      </c>
    </row>
    <row r="37" spans="1:10" ht="41.4" x14ac:dyDescent="0.25">
      <c r="A37" s="14">
        <v>22</v>
      </c>
      <c r="B37" s="6" t="s">
        <v>69</v>
      </c>
      <c r="C37" s="5">
        <v>740000</v>
      </c>
      <c r="D37" s="5">
        <v>1900</v>
      </c>
      <c r="E37" s="5"/>
      <c r="F37" s="5"/>
      <c r="G37" s="5">
        <v>7323</v>
      </c>
      <c r="H37" s="5">
        <v>147296</v>
      </c>
      <c r="I37" s="5"/>
      <c r="J37" s="4">
        <f>SUM(C37:I37)</f>
        <v>896519</v>
      </c>
    </row>
    <row r="38" spans="1:10" ht="55.2" x14ac:dyDescent="0.25">
      <c r="A38" s="13">
        <v>23</v>
      </c>
      <c r="B38" s="23" t="s">
        <v>70</v>
      </c>
      <c r="C38" s="23">
        <f t="shared" ref="C38:I38" si="10">C39+C40+C41+C42+C43+C44+C45+C46+C47</f>
        <v>3777840</v>
      </c>
      <c r="D38" s="23">
        <f t="shared" si="10"/>
        <v>0</v>
      </c>
      <c r="E38" s="23">
        <f t="shared" si="10"/>
        <v>0</v>
      </c>
      <c r="F38" s="23">
        <f t="shared" si="10"/>
        <v>30672</v>
      </c>
      <c r="G38" s="23">
        <f t="shared" si="10"/>
        <v>135360</v>
      </c>
      <c r="H38" s="23">
        <f t="shared" si="10"/>
        <v>0</v>
      </c>
      <c r="I38" s="23">
        <f t="shared" si="10"/>
        <v>0</v>
      </c>
      <c r="J38" s="9">
        <f>SUM(C38:I38)</f>
        <v>3943872</v>
      </c>
    </row>
    <row r="39" spans="1:10" ht="55.2" x14ac:dyDescent="0.25">
      <c r="A39" s="14">
        <v>24</v>
      </c>
      <c r="B39" s="6" t="s">
        <v>71</v>
      </c>
      <c r="C39" s="5">
        <v>1121530</v>
      </c>
      <c r="D39" s="5"/>
      <c r="E39" s="5"/>
      <c r="F39" s="5"/>
      <c r="G39" s="5">
        <v>78000</v>
      </c>
      <c r="H39" s="5"/>
      <c r="I39" s="5"/>
      <c r="J39" s="4">
        <f t="shared" si="6"/>
        <v>1199530</v>
      </c>
    </row>
    <row r="40" spans="1:10" ht="55.2" x14ac:dyDescent="0.25">
      <c r="A40" s="14">
        <v>25</v>
      </c>
      <c r="B40" s="6" t="s">
        <v>72</v>
      </c>
      <c r="C40" s="5">
        <v>216130</v>
      </c>
      <c r="D40" s="5"/>
      <c r="E40" s="5"/>
      <c r="F40" s="5"/>
      <c r="G40" s="5">
        <v>2160</v>
      </c>
      <c r="H40" s="5"/>
      <c r="I40" s="5"/>
      <c r="J40" s="4">
        <f t="shared" si="6"/>
        <v>218290</v>
      </c>
    </row>
    <row r="41" spans="1:10" ht="55.2" x14ac:dyDescent="0.25">
      <c r="A41" s="14">
        <v>26</v>
      </c>
      <c r="B41" s="6" t="s">
        <v>73</v>
      </c>
      <c r="C41" s="5">
        <v>233370</v>
      </c>
      <c r="D41" s="5"/>
      <c r="E41" s="5"/>
      <c r="F41" s="5"/>
      <c r="G41" s="5">
        <v>600</v>
      </c>
      <c r="H41" s="5"/>
      <c r="I41" s="5"/>
      <c r="J41" s="4">
        <f t="shared" si="6"/>
        <v>233970</v>
      </c>
    </row>
    <row r="42" spans="1:10" ht="69" x14ac:dyDescent="0.25">
      <c r="A42" s="14">
        <v>27</v>
      </c>
      <c r="B42" s="6" t="s">
        <v>74</v>
      </c>
      <c r="C42" s="5">
        <v>191730</v>
      </c>
      <c r="D42" s="5"/>
      <c r="E42" s="5"/>
      <c r="F42" s="5"/>
      <c r="G42" s="5">
        <v>4400</v>
      </c>
      <c r="H42" s="5"/>
      <c r="I42" s="5"/>
      <c r="J42" s="4">
        <f>SUM(C42:I42)</f>
        <v>196130</v>
      </c>
    </row>
    <row r="43" spans="1:10" ht="55.2" x14ac:dyDescent="0.25">
      <c r="A43" s="14">
        <v>28</v>
      </c>
      <c r="B43" s="6" t="s">
        <v>75</v>
      </c>
      <c r="C43" s="5">
        <v>127500</v>
      </c>
      <c r="D43" s="5"/>
      <c r="E43" s="5"/>
      <c r="F43" s="5"/>
      <c r="G43" s="5">
        <v>500</v>
      </c>
      <c r="H43" s="5"/>
      <c r="I43" s="5"/>
      <c r="J43" s="4">
        <f t="shared" si="6"/>
        <v>128000</v>
      </c>
    </row>
    <row r="44" spans="1:10" ht="69" x14ac:dyDescent="0.25">
      <c r="A44" s="14">
        <v>29</v>
      </c>
      <c r="B44" s="6" t="s">
        <v>76</v>
      </c>
      <c r="C44" s="5">
        <v>1203800</v>
      </c>
      <c r="D44" s="5"/>
      <c r="E44" s="5"/>
      <c r="F44" s="5">
        <v>30672</v>
      </c>
      <c r="G44" s="5">
        <v>11000</v>
      </c>
      <c r="H44" s="5"/>
      <c r="I44" s="5"/>
      <c r="J44" s="4">
        <f t="shared" si="6"/>
        <v>1245472</v>
      </c>
    </row>
    <row r="45" spans="1:10" ht="69" x14ac:dyDescent="0.25">
      <c r="A45" s="14">
        <v>30</v>
      </c>
      <c r="B45" s="6" t="s">
        <v>22</v>
      </c>
      <c r="C45" s="5">
        <v>313300</v>
      </c>
      <c r="D45" s="5"/>
      <c r="E45" s="5"/>
      <c r="F45" s="5"/>
      <c r="G45" s="5">
        <v>23700</v>
      </c>
      <c r="H45" s="5"/>
      <c r="I45" s="5"/>
      <c r="J45" s="4">
        <f t="shared" si="6"/>
        <v>337000</v>
      </c>
    </row>
    <row r="46" spans="1:10" ht="41.4" x14ac:dyDescent="0.25">
      <c r="A46" s="14">
        <v>31</v>
      </c>
      <c r="B46" s="6" t="s">
        <v>77</v>
      </c>
      <c r="C46" s="5">
        <v>177000</v>
      </c>
      <c r="D46" s="5"/>
      <c r="E46" s="5"/>
      <c r="F46" s="5"/>
      <c r="G46" s="5"/>
      <c r="H46" s="5"/>
      <c r="I46" s="5"/>
      <c r="J46" s="4">
        <f t="shared" si="6"/>
        <v>177000</v>
      </c>
    </row>
    <row r="47" spans="1:10" ht="55.2" x14ac:dyDescent="0.25">
      <c r="A47" s="14">
        <v>32</v>
      </c>
      <c r="B47" s="6" t="s">
        <v>90</v>
      </c>
      <c r="C47" s="5">
        <v>193480</v>
      </c>
      <c r="D47" s="5"/>
      <c r="E47" s="5"/>
      <c r="F47" s="5"/>
      <c r="G47" s="5">
        <v>15000</v>
      </c>
      <c r="H47" s="5"/>
      <c r="I47" s="5"/>
      <c r="J47" s="4">
        <f t="shared" ref="J47" si="11">SUM(C47:I47)</f>
        <v>208480</v>
      </c>
    </row>
    <row r="48" spans="1:10" ht="69" x14ac:dyDescent="0.25">
      <c r="A48" s="13">
        <v>33</v>
      </c>
      <c r="B48" s="23" t="s">
        <v>78</v>
      </c>
      <c r="C48" s="9">
        <f t="shared" ref="C48:I48" si="12">C49+C50</f>
        <v>1017800</v>
      </c>
      <c r="D48" s="9">
        <f t="shared" si="12"/>
        <v>0</v>
      </c>
      <c r="E48" s="9">
        <f t="shared" si="12"/>
        <v>0</v>
      </c>
      <c r="F48" s="9">
        <f t="shared" si="12"/>
        <v>22000</v>
      </c>
      <c r="G48" s="9">
        <f t="shared" si="12"/>
        <v>28035</v>
      </c>
      <c r="H48" s="9">
        <f t="shared" si="12"/>
        <v>0</v>
      </c>
      <c r="I48" s="9">
        <f t="shared" si="12"/>
        <v>0</v>
      </c>
      <c r="J48" s="9">
        <f t="shared" ref="J48:J60" si="13">SUM(C48:I48)</f>
        <v>1067835</v>
      </c>
    </row>
    <row r="49" spans="1:10" ht="69" x14ac:dyDescent="0.25">
      <c r="A49" s="14">
        <v>34</v>
      </c>
      <c r="B49" s="6" t="s">
        <v>79</v>
      </c>
      <c r="C49" s="5">
        <v>699800</v>
      </c>
      <c r="D49" s="5"/>
      <c r="E49" s="5"/>
      <c r="F49" s="5">
        <v>22000</v>
      </c>
      <c r="G49" s="5">
        <v>28035</v>
      </c>
      <c r="H49" s="5"/>
      <c r="I49" s="5"/>
      <c r="J49" s="4">
        <f>SUM(C49:I49)</f>
        <v>749835</v>
      </c>
    </row>
    <row r="50" spans="1:10" ht="55.2" x14ac:dyDescent="0.25">
      <c r="A50" s="14">
        <v>35</v>
      </c>
      <c r="B50" s="6" t="s">
        <v>45</v>
      </c>
      <c r="C50" s="5">
        <f>258000+60000</f>
        <v>318000</v>
      </c>
      <c r="D50" s="5"/>
      <c r="E50" s="5"/>
      <c r="F50" s="5"/>
      <c r="G50" s="5"/>
      <c r="H50" s="5"/>
      <c r="I50" s="5"/>
      <c r="J50" s="4">
        <f>SUM(C50:I50)</f>
        <v>318000</v>
      </c>
    </row>
    <row r="51" spans="1:10" ht="55.2" x14ac:dyDescent="0.25">
      <c r="A51" s="13">
        <v>36</v>
      </c>
      <c r="B51" s="23" t="s">
        <v>80</v>
      </c>
      <c r="C51" s="9">
        <f>C52+C53+C54</f>
        <v>59060</v>
      </c>
      <c r="D51" s="9">
        <f t="shared" ref="D51:I51" si="14">D52+D53+D54</f>
        <v>918900</v>
      </c>
      <c r="E51" s="9">
        <f t="shared" si="14"/>
        <v>0</v>
      </c>
      <c r="F51" s="9">
        <f t="shared" si="14"/>
        <v>0</v>
      </c>
      <c r="G51" s="9">
        <f t="shared" si="14"/>
        <v>0</v>
      </c>
      <c r="H51" s="9">
        <f t="shared" si="14"/>
        <v>0</v>
      </c>
      <c r="I51" s="9">
        <f t="shared" si="14"/>
        <v>0</v>
      </c>
      <c r="J51" s="9">
        <f t="shared" si="13"/>
        <v>977960</v>
      </c>
    </row>
    <row r="52" spans="1:10" ht="41.4" x14ac:dyDescent="0.25">
      <c r="A52" s="14">
        <v>37</v>
      </c>
      <c r="B52" s="6" t="s">
        <v>81</v>
      </c>
      <c r="C52" s="5">
        <v>39060</v>
      </c>
      <c r="D52" s="5">
        <v>900100</v>
      </c>
      <c r="E52" s="5"/>
      <c r="F52" s="5"/>
      <c r="G52" s="5"/>
      <c r="H52" s="5"/>
      <c r="I52" s="5"/>
      <c r="J52" s="4">
        <f t="shared" si="13"/>
        <v>939160</v>
      </c>
    </row>
    <row r="53" spans="1:10" ht="41.4" x14ac:dyDescent="0.25">
      <c r="A53" s="14">
        <v>38</v>
      </c>
      <c r="B53" s="6" t="s">
        <v>82</v>
      </c>
      <c r="C53" s="5">
        <v>20000</v>
      </c>
      <c r="D53" s="5"/>
      <c r="E53" s="5"/>
      <c r="F53" s="5"/>
      <c r="G53" s="5"/>
      <c r="H53" s="5"/>
      <c r="I53" s="5"/>
      <c r="J53" s="4">
        <f t="shared" si="13"/>
        <v>20000</v>
      </c>
    </row>
    <row r="54" spans="1:10" ht="55.2" x14ac:dyDescent="0.25">
      <c r="A54" s="14">
        <v>39</v>
      </c>
      <c r="B54" s="6" t="s">
        <v>95</v>
      </c>
      <c r="C54" s="6"/>
      <c r="D54" s="6">
        <v>18800</v>
      </c>
      <c r="E54" s="5"/>
      <c r="F54" s="5"/>
      <c r="G54" s="5"/>
      <c r="H54" s="5"/>
      <c r="I54" s="5"/>
      <c r="J54" s="4">
        <f t="shared" si="13"/>
        <v>18800</v>
      </c>
    </row>
    <row r="55" spans="1:10" ht="69" x14ac:dyDescent="0.25">
      <c r="A55" s="13">
        <v>40</v>
      </c>
      <c r="B55" s="23" t="s">
        <v>83</v>
      </c>
      <c r="C55" s="9">
        <f>C56</f>
        <v>328791</v>
      </c>
      <c r="D55" s="9">
        <f t="shared" ref="D55:I55" si="15">D56</f>
        <v>0</v>
      </c>
      <c r="E55" s="9">
        <f t="shared" si="15"/>
        <v>0</v>
      </c>
      <c r="F55" s="9">
        <f t="shared" si="15"/>
        <v>0</v>
      </c>
      <c r="G55" s="9">
        <f t="shared" si="15"/>
        <v>0</v>
      </c>
      <c r="H55" s="9">
        <f t="shared" si="15"/>
        <v>0</v>
      </c>
      <c r="I55" s="9">
        <f t="shared" si="15"/>
        <v>0</v>
      </c>
      <c r="J55" s="9">
        <f t="shared" si="13"/>
        <v>328791</v>
      </c>
    </row>
    <row r="56" spans="1:10" x14ac:dyDescent="0.25">
      <c r="A56" s="14">
        <v>41</v>
      </c>
      <c r="B56" s="24" t="s">
        <v>17</v>
      </c>
      <c r="C56" s="5">
        <f t="shared" ref="C56:I56" si="16">C57+C58+C59</f>
        <v>328791</v>
      </c>
      <c r="D56" s="5">
        <f t="shared" si="16"/>
        <v>0</v>
      </c>
      <c r="E56" s="5">
        <f t="shared" si="16"/>
        <v>0</v>
      </c>
      <c r="F56" s="5">
        <f t="shared" si="16"/>
        <v>0</v>
      </c>
      <c r="G56" s="5">
        <f t="shared" si="16"/>
        <v>0</v>
      </c>
      <c r="H56" s="5">
        <f t="shared" si="16"/>
        <v>0</v>
      </c>
      <c r="I56" s="5">
        <f t="shared" si="16"/>
        <v>0</v>
      </c>
      <c r="J56" s="4">
        <f t="shared" si="13"/>
        <v>328791</v>
      </c>
    </row>
    <row r="57" spans="1:10" ht="27.6" x14ac:dyDescent="0.25">
      <c r="A57" s="14" t="s">
        <v>96</v>
      </c>
      <c r="B57" s="6" t="s">
        <v>23</v>
      </c>
      <c r="C57" s="5">
        <v>198943</v>
      </c>
      <c r="D57" s="5"/>
      <c r="E57" s="5"/>
      <c r="F57" s="5"/>
      <c r="G57" s="5"/>
      <c r="H57" s="5"/>
      <c r="I57" s="5"/>
      <c r="J57" s="4">
        <f t="shared" si="13"/>
        <v>198943</v>
      </c>
    </row>
    <row r="58" spans="1:10" ht="27.6" x14ac:dyDescent="0.25">
      <c r="A58" s="14" t="s">
        <v>97</v>
      </c>
      <c r="B58" s="6" t="s">
        <v>24</v>
      </c>
      <c r="C58" s="5">
        <v>46188</v>
      </c>
      <c r="D58" s="5"/>
      <c r="E58" s="5"/>
      <c r="F58" s="5"/>
      <c r="G58" s="5"/>
      <c r="H58" s="5"/>
      <c r="I58" s="5"/>
      <c r="J58" s="4">
        <f t="shared" si="13"/>
        <v>46188</v>
      </c>
    </row>
    <row r="59" spans="1:10" s="7" customFormat="1" ht="27.6" x14ac:dyDescent="0.25">
      <c r="A59" s="14" t="s">
        <v>98</v>
      </c>
      <c r="B59" s="6" t="s">
        <v>25</v>
      </c>
      <c r="C59" s="5">
        <v>83660</v>
      </c>
      <c r="D59" s="5"/>
      <c r="E59" s="5"/>
      <c r="F59" s="5"/>
      <c r="G59" s="5"/>
      <c r="H59" s="5"/>
      <c r="I59" s="5"/>
      <c r="J59" s="4">
        <f t="shared" ref="J59" si="17">SUM(C59:I59)</f>
        <v>83660</v>
      </c>
    </row>
    <row r="60" spans="1:10" ht="27.6" x14ac:dyDescent="0.25">
      <c r="A60" s="12">
        <v>42</v>
      </c>
      <c r="B60" s="22" t="s">
        <v>38</v>
      </c>
      <c r="C60" s="10">
        <f t="shared" ref="C60:I60" si="18">C61+C70</f>
        <v>7160423</v>
      </c>
      <c r="D60" s="10">
        <f t="shared" si="18"/>
        <v>308700</v>
      </c>
      <c r="E60" s="10">
        <f t="shared" si="18"/>
        <v>0</v>
      </c>
      <c r="F60" s="10">
        <f t="shared" si="18"/>
        <v>2079333</v>
      </c>
      <c r="G60" s="10">
        <f t="shared" si="18"/>
        <v>5070</v>
      </c>
      <c r="H60" s="10">
        <f t="shared" si="18"/>
        <v>754726</v>
      </c>
      <c r="I60" s="10">
        <f t="shared" si="18"/>
        <v>0</v>
      </c>
      <c r="J60" s="10">
        <f t="shared" si="13"/>
        <v>10308252</v>
      </c>
    </row>
    <row r="61" spans="1:10" ht="41.4" x14ac:dyDescent="0.25">
      <c r="A61" s="13">
        <v>43</v>
      </c>
      <c r="B61" s="23" t="s">
        <v>84</v>
      </c>
      <c r="C61" s="9">
        <f>C62</f>
        <v>7005423</v>
      </c>
      <c r="D61" s="9">
        <f t="shared" ref="D61:I61" si="19">D62</f>
        <v>0</v>
      </c>
      <c r="E61" s="9">
        <f t="shared" si="19"/>
        <v>0</v>
      </c>
      <c r="F61" s="9">
        <f t="shared" si="19"/>
        <v>2079333</v>
      </c>
      <c r="G61" s="9">
        <f t="shared" si="19"/>
        <v>0</v>
      </c>
      <c r="H61" s="9">
        <f t="shared" si="19"/>
        <v>754726</v>
      </c>
      <c r="I61" s="9">
        <f t="shared" si="19"/>
        <v>0</v>
      </c>
      <c r="J61" s="9">
        <f>SUM(C61:I61)</f>
        <v>9839482</v>
      </c>
    </row>
    <row r="62" spans="1:10" x14ac:dyDescent="0.25">
      <c r="A62" s="14">
        <v>44</v>
      </c>
      <c r="B62" s="24" t="s">
        <v>17</v>
      </c>
      <c r="C62" s="5">
        <f t="shared" ref="C62:J62" si="20">C63+C64+C65+C66+C67+C68+C69</f>
        <v>7005423</v>
      </c>
      <c r="D62" s="5">
        <f t="shared" si="20"/>
        <v>0</v>
      </c>
      <c r="E62" s="5">
        <f t="shared" si="20"/>
        <v>0</v>
      </c>
      <c r="F62" s="5">
        <f t="shared" si="20"/>
        <v>2079333</v>
      </c>
      <c r="G62" s="5">
        <f t="shared" si="20"/>
        <v>0</v>
      </c>
      <c r="H62" s="5">
        <f t="shared" si="20"/>
        <v>754726</v>
      </c>
      <c r="I62" s="5">
        <f t="shared" si="20"/>
        <v>0</v>
      </c>
      <c r="J62" s="4">
        <f t="shared" si="20"/>
        <v>9839482</v>
      </c>
    </row>
    <row r="63" spans="1:10" ht="27.6" x14ac:dyDescent="0.25">
      <c r="A63" s="14" t="s">
        <v>99</v>
      </c>
      <c r="B63" s="6" t="s">
        <v>26</v>
      </c>
      <c r="C63" s="5">
        <v>586000</v>
      </c>
      <c r="D63" s="5"/>
      <c r="E63" s="5"/>
      <c r="F63" s="5"/>
      <c r="G63" s="5"/>
      <c r="H63" s="5"/>
      <c r="I63" s="5"/>
      <c r="J63" s="4">
        <f>SUM(C63:I63)</f>
        <v>586000</v>
      </c>
    </row>
    <row r="64" spans="1:10" ht="27.6" x14ac:dyDescent="0.25">
      <c r="A64" s="14" t="s">
        <v>100</v>
      </c>
      <c r="B64" s="6" t="s">
        <v>27</v>
      </c>
      <c r="C64" s="5">
        <v>248000</v>
      </c>
      <c r="D64" s="5"/>
      <c r="E64" s="5"/>
      <c r="F64" s="5">
        <v>2079333</v>
      </c>
      <c r="G64" s="5"/>
      <c r="H64" s="5">
        <v>754726</v>
      </c>
      <c r="I64" s="5"/>
      <c r="J64" s="4">
        <f>SUM(C64:I64)</f>
        <v>3082059</v>
      </c>
    </row>
    <row r="65" spans="1:10" ht="27.6" x14ac:dyDescent="0.25">
      <c r="A65" s="14" t="s">
        <v>101</v>
      </c>
      <c r="B65" s="6" t="s">
        <v>43</v>
      </c>
      <c r="C65" s="5">
        <v>1922968</v>
      </c>
      <c r="D65" s="5"/>
      <c r="E65" s="5"/>
      <c r="F65" s="5"/>
      <c r="G65" s="5"/>
      <c r="H65" s="5"/>
      <c r="I65" s="5"/>
      <c r="J65" s="4">
        <f t="shared" ref="J65:J69" si="21">SUM(C65:I65)</f>
        <v>1922968</v>
      </c>
    </row>
    <row r="66" spans="1:10" ht="27.6" x14ac:dyDescent="0.25">
      <c r="A66" s="14" t="s">
        <v>102</v>
      </c>
      <c r="B66" s="6" t="s">
        <v>28</v>
      </c>
      <c r="C66" s="5">
        <v>1569081</v>
      </c>
      <c r="D66" s="5"/>
      <c r="E66" s="5"/>
      <c r="F66" s="5"/>
      <c r="G66" s="5"/>
      <c r="H66" s="5"/>
      <c r="I66" s="5"/>
      <c r="J66" s="4">
        <f t="shared" si="21"/>
        <v>1569081</v>
      </c>
    </row>
    <row r="67" spans="1:10" ht="41.4" x14ac:dyDescent="0.25">
      <c r="A67" s="14" t="s">
        <v>103</v>
      </c>
      <c r="B67" s="6" t="s">
        <v>29</v>
      </c>
      <c r="C67" s="6">
        <v>223624</v>
      </c>
      <c r="D67" s="6"/>
      <c r="E67" s="6"/>
      <c r="F67" s="6"/>
      <c r="G67" s="6"/>
      <c r="H67" s="6"/>
      <c r="I67" s="6"/>
      <c r="J67" s="4">
        <f t="shared" si="21"/>
        <v>223624</v>
      </c>
    </row>
    <row r="68" spans="1:10" ht="27.6" x14ac:dyDescent="0.25">
      <c r="A68" s="14" t="s">
        <v>104</v>
      </c>
      <c r="B68" s="6" t="s">
        <v>30</v>
      </c>
      <c r="C68" s="5">
        <v>1737750</v>
      </c>
      <c r="D68" s="5"/>
      <c r="E68" s="5"/>
      <c r="F68" s="5"/>
      <c r="G68" s="5"/>
      <c r="H68" s="5"/>
      <c r="I68" s="5"/>
      <c r="J68" s="4">
        <f t="shared" si="21"/>
        <v>1737750</v>
      </c>
    </row>
    <row r="69" spans="1:10" ht="27.6" x14ac:dyDescent="0.25">
      <c r="A69" s="14" t="s">
        <v>105</v>
      </c>
      <c r="B69" s="6" t="s">
        <v>40</v>
      </c>
      <c r="C69" s="5">
        <v>718000</v>
      </c>
      <c r="D69" s="5"/>
      <c r="E69" s="5"/>
      <c r="F69" s="5"/>
      <c r="G69" s="5"/>
      <c r="H69" s="5"/>
      <c r="I69" s="5"/>
      <c r="J69" s="4">
        <f t="shared" si="21"/>
        <v>718000</v>
      </c>
    </row>
    <row r="70" spans="1:10" ht="55.2" x14ac:dyDescent="0.25">
      <c r="A70" s="13">
        <v>45</v>
      </c>
      <c r="B70" s="23" t="s">
        <v>85</v>
      </c>
      <c r="C70" s="9">
        <f>C71</f>
        <v>155000</v>
      </c>
      <c r="D70" s="9">
        <f t="shared" ref="D70:I70" si="22">D71</f>
        <v>308700</v>
      </c>
      <c r="E70" s="9">
        <f t="shared" si="22"/>
        <v>0</v>
      </c>
      <c r="F70" s="9">
        <f t="shared" si="22"/>
        <v>0</v>
      </c>
      <c r="G70" s="9">
        <f t="shared" si="22"/>
        <v>5070</v>
      </c>
      <c r="H70" s="9">
        <f t="shared" si="22"/>
        <v>0</v>
      </c>
      <c r="I70" s="9">
        <f t="shared" si="22"/>
        <v>0</v>
      </c>
      <c r="J70" s="9">
        <f t="shared" ref="J70" si="23">SUM(C70:I70)</f>
        <v>468770</v>
      </c>
    </row>
    <row r="71" spans="1:10" x14ac:dyDescent="0.25">
      <c r="A71" s="14">
        <v>46</v>
      </c>
      <c r="B71" s="24" t="s">
        <v>17</v>
      </c>
      <c r="C71" s="5">
        <f t="shared" ref="C71:I71" si="24">C72+C73+C74</f>
        <v>155000</v>
      </c>
      <c r="D71" s="5">
        <f t="shared" si="24"/>
        <v>308700</v>
      </c>
      <c r="E71" s="5">
        <f t="shared" si="24"/>
        <v>0</v>
      </c>
      <c r="F71" s="5">
        <f t="shared" si="24"/>
        <v>0</v>
      </c>
      <c r="G71" s="5">
        <f t="shared" si="24"/>
        <v>5070</v>
      </c>
      <c r="H71" s="5">
        <f t="shared" si="24"/>
        <v>0</v>
      </c>
      <c r="I71" s="5">
        <f t="shared" si="24"/>
        <v>0</v>
      </c>
      <c r="J71" s="4">
        <f t="shared" ref="J71:J74" si="25">SUM(C71:I71)</f>
        <v>468770</v>
      </c>
    </row>
    <row r="72" spans="1:10" ht="27.6" x14ac:dyDescent="0.25">
      <c r="A72" s="14" t="s">
        <v>106</v>
      </c>
      <c r="B72" s="6" t="s">
        <v>31</v>
      </c>
      <c r="C72" s="5"/>
      <c r="D72" s="5">
        <v>308700</v>
      </c>
      <c r="E72" s="5"/>
      <c r="F72" s="5"/>
      <c r="G72" s="5"/>
      <c r="H72" s="5"/>
      <c r="I72" s="5"/>
      <c r="J72" s="4">
        <f t="shared" si="25"/>
        <v>308700</v>
      </c>
    </row>
    <row r="73" spans="1:10" x14ac:dyDescent="0.25">
      <c r="A73" s="14" t="s">
        <v>107</v>
      </c>
      <c r="B73" s="6" t="s">
        <v>41</v>
      </c>
      <c r="C73" s="5">
        <v>30000</v>
      </c>
      <c r="D73" s="5"/>
      <c r="E73" s="5"/>
      <c r="F73" s="5"/>
      <c r="G73" s="5"/>
      <c r="H73" s="5"/>
      <c r="I73" s="5"/>
      <c r="J73" s="4">
        <f t="shared" si="25"/>
        <v>30000</v>
      </c>
    </row>
    <row r="74" spans="1:10" x14ac:dyDescent="0.25">
      <c r="A74" s="14" t="s">
        <v>108</v>
      </c>
      <c r="B74" s="6" t="s">
        <v>44</v>
      </c>
      <c r="C74" s="5">
        <v>125000</v>
      </c>
      <c r="D74" s="5"/>
      <c r="E74" s="5"/>
      <c r="F74" s="5"/>
      <c r="G74" s="5">
        <v>5070</v>
      </c>
      <c r="H74" s="5"/>
      <c r="I74" s="5"/>
      <c r="J74" s="4">
        <f t="shared" si="25"/>
        <v>130070</v>
      </c>
    </row>
    <row r="75" spans="1:10" ht="69" x14ac:dyDescent="0.25">
      <c r="A75" s="12">
        <v>47</v>
      </c>
      <c r="B75" s="22" t="s">
        <v>86</v>
      </c>
      <c r="C75" s="10">
        <f>C76</f>
        <v>8123359</v>
      </c>
      <c r="D75" s="10">
        <f t="shared" ref="D75:I75" si="26">D76</f>
        <v>537009</v>
      </c>
      <c r="E75" s="10">
        <f t="shared" si="26"/>
        <v>0</v>
      </c>
      <c r="F75" s="10">
        <f t="shared" si="26"/>
        <v>43017</v>
      </c>
      <c r="G75" s="10">
        <f t="shared" si="26"/>
        <v>184233</v>
      </c>
      <c r="H75" s="10">
        <f t="shared" si="26"/>
        <v>0</v>
      </c>
      <c r="I75" s="10">
        <f t="shared" si="26"/>
        <v>400000</v>
      </c>
      <c r="J75" s="10">
        <f>SUM(C75:I75)</f>
        <v>9287618</v>
      </c>
    </row>
    <row r="76" spans="1:10" ht="27.6" x14ac:dyDescent="0.25">
      <c r="A76" s="13">
        <v>48</v>
      </c>
      <c r="B76" s="23" t="s">
        <v>32</v>
      </c>
      <c r="C76" s="9">
        <f t="shared" ref="C76:I76" si="27">C77+C80+C81+C82</f>
        <v>8123359</v>
      </c>
      <c r="D76" s="9">
        <f t="shared" si="27"/>
        <v>537009</v>
      </c>
      <c r="E76" s="9">
        <f t="shared" si="27"/>
        <v>0</v>
      </c>
      <c r="F76" s="9">
        <f t="shared" si="27"/>
        <v>43017</v>
      </c>
      <c r="G76" s="9">
        <f t="shared" si="27"/>
        <v>184233</v>
      </c>
      <c r="H76" s="9">
        <f t="shared" si="27"/>
        <v>0</v>
      </c>
      <c r="I76" s="9">
        <f t="shared" si="27"/>
        <v>400000</v>
      </c>
      <c r="J76" s="9">
        <f>SUM(C76:I76)</f>
        <v>9287618</v>
      </c>
    </row>
    <row r="77" spans="1:10" x14ac:dyDescent="0.25">
      <c r="A77" s="14">
        <v>49</v>
      </c>
      <c r="B77" s="24" t="s">
        <v>17</v>
      </c>
      <c r="C77" s="5">
        <f>C78+C79</f>
        <v>7112622</v>
      </c>
      <c r="D77" s="5">
        <f>D78+D79</f>
        <v>537009</v>
      </c>
      <c r="E77" s="5">
        <f t="shared" ref="E77:I77" si="28">E78+E79</f>
        <v>0</v>
      </c>
      <c r="F77" s="5">
        <f t="shared" si="28"/>
        <v>43017</v>
      </c>
      <c r="G77" s="5">
        <f t="shared" si="28"/>
        <v>184233</v>
      </c>
      <c r="H77" s="5">
        <f t="shared" si="28"/>
        <v>0</v>
      </c>
      <c r="I77" s="5">
        <f t="shared" si="28"/>
        <v>0</v>
      </c>
      <c r="J77" s="4">
        <f>SUM(C77:I77)</f>
        <v>7876881</v>
      </c>
    </row>
    <row r="78" spans="1:10" ht="94.5" customHeight="1" x14ac:dyDescent="0.25">
      <c r="A78" s="14" t="s">
        <v>109</v>
      </c>
      <c r="B78" s="6" t="s">
        <v>33</v>
      </c>
      <c r="C78" s="5">
        <v>526000</v>
      </c>
      <c r="D78" s="5"/>
      <c r="E78" s="5"/>
      <c r="F78" s="5"/>
      <c r="G78" s="5"/>
      <c r="H78" s="5"/>
      <c r="I78" s="5"/>
      <c r="J78" s="4">
        <f>SUM(C78:I78)</f>
        <v>526000</v>
      </c>
    </row>
    <row r="79" spans="1:10" ht="55.2" x14ac:dyDescent="0.25">
      <c r="A79" s="14" t="s">
        <v>110</v>
      </c>
      <c r="B79" s="6" t="s">
        <v>34</v>
      </c>
      <c r="C79" s="5">
        <f>6590622-4000</f>
        <v>6586622</v>
      </c>
      <c r="D79" s="5">
        <f>555809-18800</f>
        <v>537009</v>
      </c>
      <c r="E79" s="5"/>
      <c r="F79" s="5">
        <v>43017</v>
      </c>
      <c r="G79" s="5">
        <v>184233</v>
      </c>
      <c r="H79" s="5"/>
      <c r="I79" s="5"/>
      <c r="J79" s="4">
        <f>SUM(C79:I79)</f>
        <v>7350881</v>
      </c>
    </row>
    <row r="80" spans="1:10" ht="55.2" x14ac:dyDescent="0.25">
      <c r="A80" s="14">
        <v>50</v>
      </c>
      <c r="B80" s="6" t="s">
        <v>87</v>
      </c>
      <c r="C80" s="5">
        <v>90000</v>
      </c>
      <c r="D80" s="5"/>
      <c r="E80" s="5"/>
      <c r="F80" s="5"/>
      <c r="G80" s="5"/>
      <c r="H80" s="5"/>
      <c r="I80" s="5"/>
      <c r="J80" s="4">
        <f t="shared" ref="J80:J87" si="29">SUM(C80:I80)</f>
        <v>90000</v>
      </c>
    </row>
    <row r="81" spans="1:10" ht="41.4" x14ac:dyDescent="0.25">
      <c r="A81" s="14">
        <v>51</v>
      </c>
      <c r="B81" s="6" t="s">
        <v>88</v>
      </c>
      <c r="C81" s="5">
        <v>153000</v>
      </c>
      <c r="D81" s="5"/>
      <c r="E81" s="5"/>
      <c r="F81" s="5"/>
      <c r="G81" s="5"/>
      <c r="H81" s="5"/>
      <c r="I81" s="5"/>
      <c r="J81" s="4">
        <f t="shared" si="29"/>
        <v>153000</v>
      </c>
    </row>
    <row r="82" spans="1:10" x14ac:dyDescent="0.25">
      <c r="A82" s="14">
        <v>52</v>
      </c>
      <c r="B82" s="24" t="s">
        <v>17</v>
      </c>
      <c r="C82" s="5">
        <f>C83+C84</f>
        <v>767737</v>
      </c>
      <c r="D82" s="5">
        <f>D83+D84</f>
        <v>0</v>
      </c>
      <c r="E82" s="5">
        <f t="shared" ref="E82:I82" si="30">E83+E84</f>
        <v>0</v>
      </c>
      <c r="F82" s="5">
        <f t="shared" si="30"/>
        <v>0</v>
      </c>
      <c r="G82" s="5">
        <f t="shared" si="30"/>
        <v>0</v>
      </c>
      <c r="H82" s="5">
        <f t="shared" si="30"/>
        <v>0</v>
      </c>
      <c r="I82" s="5">
        <f t="shared" si="30"/>
        <v>400000</v>
      </c>
      <c r="J82" s="4">
        <f t="shared" si="29"/>
        <v>1167737</v>
      </c>
    </row>
    <row r="83" spans="1:10" ht="27.6" x14ac:dyDescent="0.25">
      <c r="A83" s="14" t="s">
        <v>111</v>
      </c>
      <c r="B83" s="6" t="s">
        <v>35</v>
      </c>
      <c r="C83" s="5">
        <v>96000</v>
      </c>
      <c r="D83" s="5"/>
      <c r="E83" s="5"/>
      <c r="F83" s="5"/>
      <c r="G83" s="5"/>
      <c r="H83" s="5"/>
      <c r="I83" s="5"/>
      <c r="J83" s="4">
        <f t="shared" si="29"/>
        <v>96000</v>
      </c>
    </row>
    <row r="84" spans="1:10" x14ac:dyDescent="0.25">
      <c r="A84" s="14" t="s">
        <v>112</v>
      </c>
      <c r="B84" s="6" t="s">
        <v>36</v>
      </c>
      <c r="C84" s="5">
        <v>671737</v>
      </c>
      <c r="D84" s="5"/>
      <c r="E84" s="5"/>
      <c r="F84" s="5"/>
      <c r="G84" s="5"/>
      <c r="H84" s="5"/>
      <c r="I84" s="5">
        <v>400000</v>
      </c>
      <c r="J84" s="4">
        <f t="shared" si="29"/>
        <v>1071737</v>
      </c>
    </row>
    <row r="85" spans="1:10" x14ac:dyDescent="0.25">
      <c r="A85" s="12">
        <v>53</v>
      </c>
      <c r="B85" s="22" t="s">
        <v>10</v>
      </c>
      <c r="C85" s="10">
        <f t="shared" ref="C85:I85" si="31">C11+C60+C75</f>
        <v>38417478</v>
      </c>
      <c r="D85" s="10">
        <f t="shared" si="31"/>
        <v>4697194</v>
      </c>
      <c r="E85" s="10">
        <f t="shared" si="31"/>
        <v>13128500</v>
      </c>
      <c r="F85" s="10">
        <f t="shared" si="31"/>
        <v>3289355</v>
      </c>
      <c r="G85" s="10">
        <f t="shared" si="31"/>
        <v>1437304</v>
      </c>
      <c r="H85" s="10">
        <f t="shared" si="31"/>
        <v>1260803</v>
      </c>
      <c r="I85" s="10">
        <f t="shared" si="31"/>
        <v>400000</v>
      </c>
      <c r="J85" s="10">
        <f t="shared" si="29"/>
        <v>62630634</v>
      </c>
    </row>
    <row r="86" spans="1:10" ht="66.75" customHeight="1" x14ac:dyDescent="0.25">
      <c r="A86" s="14">
        <v>54</v>
      </c>
      <c r="B86" s="6" t="s">
        <v>37</v>
      </c>
      <c r="C86" s="5">
        <v>921400</v>
      </c>
      <c r="D86" s="5"/>
      <c r="E86" s="5"/>
      <c r="F86" s="5"/>
      <c r="G86" s="5"/>
      <c r="H86" s="5"/>
      <c r="I86" s="5"/>
      <c r="J86" s="4">
        <f t="shared" si="29"/>
        <v>921400</v>
      </c>
    </row>
    <row r="87" spans="1:10" x14ac:dyDescent="0.25">
      <c r="A87" s="12">
        <v>55</v>
      </c>
      <c r="B87" s="22" t="s">
        <v>11</v>
      </c>
      <c r="C87" s="10">
        <f>C85+C86</f>
        <v>39338878</v>
      </c>
      <c r="D87" s="10">
        <f t="shared" ref="D87:I87" si="32">D85+D86</f>
        <v>4697194</v>
      </c>
      <c r="E87" s="10">
        <f t="shared" si="32"/>
        <v>13128500</v>
      </c>
      <c r="F87" s="10">
        <f t="shared" si="32"/>
        <v>3289355</v>
      </c>
      <c r="G87" s="10">
        <f t="shared" si="32"/>
        <v>1437304</v>
      </c>
      <c r="H87" s="10">
        <f t="shared" si="32"/>
        <v>1260803</v>
      </c>
      <c r="I87" s="10">
        <f t="shared" si="32"/>
        <v>400000</v>
      </c>
      <c r="J87" s="10">
        <f t="shared" si="29"/>
        <v>63552034</v>
      </c>
    </row>
    <row r="90" spans="1:10" x14ac:dyDescent="0.25">
      <c r="A90" s="15">
        <v>1</v>
      </c>
      <c r="B90" s="16" t="s">
        <v>18</v>
      </c>
      <c r="C90" s="16">
        <f t="shared" ref="C90:I90" si="33">C11</f>
        <v>23133696</v>
      </c>
      <c r="D90" s="16">
        <f t="shared" si="33"/>
        <v>3851485</v>
      </c>
      <c r="E90" s="16">
        <f t="shared" si="33"/>
        <v>13128500</v>
      </c>
      <c r="F90" s="16">
        <f t="shared" si="33"/>
        <v>1167005</v>
      </c>
      <c r="G90" s="16">
        <f t="shared" si="33"/>
        <v>1248001</v>
      </c>
      <c r="H90" s="16">
        <f t="shared" si="33"/>
        <v>506077</v>
      </c>
      <c r="I90" s="16">
        <f t="shared" si="33"/>
        <v>0</v>
      </c>
      <c r="J90" s="17">
        <f t="shared" ref="J90:J94" si="34">SUM(C90:I90)</f>
        <v>43034764</v>
      </c>
    </row>
    <row r="91" spans="1:10" ht="30.75" customHeight="1" x14ac:dyDescent="0.25">
      <c r="A91" s="15">
        <v>2</v>
      </c>
      <c r="B91" s="18" t="s">
        <v>38</v>
      </c>
      <c r="C91" s="16">
        <f t="shared" ref="C91:I91" si="35">C60</f>
        <v>7160423</v>
      </c>
      <c r="D91" s="16">
        <f t="shared" si="35"/>
        <v>308700</v>
      </c>
      <c r="E91" s="16">
        <f t="shared" si="35"/>
        <v>0</v>
      </c>
      <c r="F91" s="16">
        <f t="shared" si="35"/>
        <v>2079333</v>
      </c>
      <c r="G91" s="16">
        <f t="shared" si="35"/>
        <v>5070</v>
      </c>
      <c r="H91" s="16">
        <f t="shared" si="35"/>
        <v>754726</v>
      </c>
      <c r="I91" s="16">
        <f t="shared" si="35"/>
        <v>0</v>
      </c>
      <c r="J91" s="17">
        <f t="shared" si="34"/>
        <v>10308252</v>
      </c>
    </row>
    <row r="92" spans="1:10" s="7" customFormat="1" ht="27.6" x14ac:dyDescent="0.25">
      <c r="A92" s="14">
        <v>3</v>
      </c>
      <c r="B92" s="6" t="s">
        <v>39</v>
      </c>
      <c r="C92" s="5">
        <f t="shared" ref="C92:I92" si="36">C75</f>
        <v>8123359</v>
      </c>
      <c r="D92" s="5">
        <f t="shared" si="36"/>
        <v>537009</v>
      </c>
      <c r="E92" s="5">
        <f t="shared" si="36"/>
        <v>0</v>
      </c>
      <c r="F92" s="5">
        <f t="shared" si="36"/>
        <v>43017</v>
      </c>
      <c r="G92" s="5">
        <f t="shared" si="36"/>
        <v>184233</v>
      </c>
      <c r="H92" s="5">
        <f t="shared" si="36"/>
        <v>0</v>
      </c>
      <c r="I92" s="5">
        <f t="shared" si="36"/>
        <v>400000</v>
      </c>
      <c r="J92" s="4">
        <f t="shared" si="34"/>
        <v>9287618</v>
      </c>
    </row>
    <row r="93" spans="1:10" x14ac:dyDescent="0.25">
      <c r="A93" s="19">
        <v>4</v>
      </c>
      <c r="B93" s="20" t="s">
        <v>10</v>
      </c>
      <c r="C93" s="20">
        <f>SUM(C90:C92)</f>
        <v>38417478</v>
      </c>
      <c r="D93" s="20">
        <f t="shared" ref="D93:I93" si="37">SUM(D90:D92)</f>
        <v>4697194</v>
      </c>
      <c r="E93" s="20">
        <f t="shared" si="37"/>
        <v>13128500</v>
      </c>
      <c r="F93" s="20">
        <f t="shared" si="37"/>
        <v>3289355</v>
      </c>
      <c r="G93" s="20">
        <f t="shared" si="37"/>
        <v>1437304</v>
      </c>
      <c r="H93" s="20">
        <f t="shared" si="37"/>
        <v>1260803</v>
      </c>
      <c r="I93" s="20">
        <f t="shared" si="37"/>
        <v>400000</v>
      </c>
      <c r="J93" s="20">
        <f t="shared" si="34"/>
        <v>62630634</v>
      </c>
    </row>
    <row r="94" spans="1:10" s="7" customFormat="1" ht="27.6" x14ac:dyDescent="0.25">
      <c r="A94" s="14">
        <v>5</v>
      </c>
      <c r="B94" s="6" t="s">
        <v>16</v>
      </c>
      <c r="C94" s="5">
        <f t="shared" ref="C94:I94" si="38">C86</f>
        <v>921400</v>
      </c>
      <c r="D94" s="5">
        <f t="shared" si="38"/>
        <v>0</v>
      </c>
      <c r="E94" s="5">
        <f t="shared" si="38"/>
        <v>0</v>
      </c>
      <c r="F94" s="5">
        <f t="shared" si="38"/>
        <v>0</v>
      </c>
      <c r="G94" s="5">
        <f t="shared" si="38"/>
        <v>0</v>
      </c>
      <c r="H94" s="5">
        <f t="shared" si="38"/>
        <v>0</v>
      </c>
      <c r="I94" s="5">
        <f t="shared" si="38"/>
        <v>0</v>
      </c>
      <c r="J94" s="4">
        <f t="shared" si="34"/>
        <v>921400</v>
      </c>
    </row>
    <row r="95" spans="1:10" x14ac:dyDescent="0.25">
      <c r="A95" s="19">
        <v>6</v>
      </c>
      <c r="B95" s="20" t="s">
        <v>11</v>
      </c>
      <c r="C95" s="20">
        <f>C93+C94</f>
        <v>39338878</v>
      </c>
      <c r="D95" s="20">
        <f t="shared" ref="D95:I95" si="39">D93+D94</f>
        <v>4697194</v>
      </c>
      <c r="E95" s="20">
        <f t="shared" si="39"/>
        <v>13128500</v>
      </c>
      <c r="F95" s="20">
        <f t="shared" si="39"/>
        <v>3289355</v>
      </c>
      <c r="G95" s="20">
        <f t="shared" si="39"/>
        <v>1437304</v>
      </c>
      <c r="H95" s="20">
        <f t="shared" si="39"/>
        <v>1260803</v>
      </c>
      <c r="I95" s="20">
        <f t="shared" si="39"/>
        <v>400000</v>
      </c>
      <c r="J95" s="20">
        <f>SUM(C95:I95)</f>
        <v>63552034</v>
      </c>
    </row>
    <row r="97" spans="4:7" x14ac:dyDescent="0.25">
      <c r="D97" s="8"/>
      <c r="E97" s="8"/>
      <c r="F97" s="8"/>
      <c r="G97" s="8"/>
    </row>
  </sheetData>
  <mergeCells count="10">
    <mergeCell ref="A6:J6"/>
    <mergeCell ref="A8:A9"/>
    <mergeCell ref="B8:B9"/>
    <mergeCell ref="C8:C9"/>
    <mergeCell ref="D8:E8"/>
    <mergeCell ref="F8:F9"/>
    <mergeCell ref="G8:G9"/>
    <mergeCell ref="H8:H9"/>
    <mergeCell ref="I8:I9"/>
    <mergeCell ref="J8:J9"/>
  </mergeCells>
  <phoneticPr fontId="3" type="noConversion"/>
  <pageMargins left="0.15748031496062992" right="0.15748031496062992" top="0.59" bottom="0.23622047244094491" header="0.31496062992125984" footer="0.15748031496062992"/>
  <pageSetup paperSize="9" scale="8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19784-B851-4BA5-9B80-1A9250DDF089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Lapas1</vt:lpstr>
      <vt:lpstr>Lapas2</vt:lpstr>
      <vt:lpstr>Lapas1!Print_Titles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2026-02-10T14:51:44Z</cp:lastPrinted>
  <dcterms:created xsi:type="dcterms:W3CDTF">2025-02-04T06:34:54Z</dcterms:created>
  <dcterms:modified xsi:type="dcterms:W3CDTF">2026-02-11T08:51:08Z</dcterms:modified>
</cp:coreProperties>
</file>