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lapkritis 2024/"/>
    </mc:Choice>
  </mc:AlternateContent>
  <xr:revisionPtr revIDLastSave="0" documentId="8_{47EA11B6-D229-436A-931C-452A49AB8270}" xr6:coauthVersionLast="47" xr6:coauthVersionMax="47" xr10:uidLastSave="{00000000-0000-0000-0000-000000000000}"/>
  <bookViews>
    <workbookView xWindow="-108" yWindow="-108" windowWidth="23256" windowHeight="12576" tabRatio="758" xr2:uid="{73F44E31-E58D-4764-AF59-9C7F14356FD3}"/>
  </bookViews>
  <sheets>
    <sheet name="1  priedas" sheetId="15" r:id="rId1"/>
    <sheet name="2  priedas" sheetId="18" r:id="rId2"/>
    <sheet name="3  priedas" sheetId="19" r:id="rId3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25" i="19" l="1"/>
  <c r="C221" i="19"/>
  <c r="C52" i="19"/>
  <c r="C38" i="19"/>
  <c r="C191" i="19"/>
  <c r="C224" i="19"/>
  <c r="L91" i="19"/>
  <c r="L92" i="19"/>
  <c r="C101" i="19"/>
  <c r="C19" i="18"/>
  <c r="C14" i="18"/>
  <c r="C12" i="18"/>
  <c r="C18" i="18"/>
  <c r="C16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17" i="18"/>
  <c r="C29" i="15"/>
  <c r="F19" i="19"/>
  <c r="F217" i="19"/>
  <c r="C25" i="18"/>
  <c r="C37" i="15"/>
  <c r="F212" i="19"/>
  <c r="F206" i="19"/>
  <c r="F208" i="19"/>
  <c r="F226" i="19"/>
  <c r="C42" i="15"/>
  <c r="O86" i="19"/>
  <c r="O107" i="19"/>
  <c r="I97" i="19"/>
  <c r="C15" i="18"/>
  <c r="F46" i="19"/>
  <c r="C13" i="18"/>
  <c r="F18" i="19"/>
  <c r="F209" i="19"/>
  <c r="C22" i="18"/>
  <c r="C32" i="15"/>
  <c r="C21" i="18" l="1"/>
  <c r="C11" i="15"/>
  <c r="C17" i="19"/>
  <c r="F216" i="19"/>
  <c r="C131" i="19"/>
  <c r="C24" i="19" l="1"/>
  <c r="C28" i="19"/>
  <c r="C25" i="19"/>
  <c r="C22" i="19"/>
  <c r="C21" i="19"/>
  <c r="C182" i="19"/>
  <c r="C118" i="19"/>
  <c r="C116" i="19"/>
  <c r="C119" i="19"/>
  <c r="C248" i="19"/>
  <c r="C117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L249" i="19" l="1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E204" i="19" s="1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1" i="19"/>
  <c r="F220" i="19"/>
  <c r="O220" i="19" s="1"/>
  <c r="F219" i="19"/>
  <c r="O219" i="19" s="1"/>
  <c r="O245" i="19"/>
  <c r="O194" i="19"/>
  <c r="F193" i="19"/>
  <c r="O193" i="19" s="1"/>
  <c r="C40" i="15"/>
  <c r="C163" i="19"/>
  <c r="C164" i="19"/>
  <c r="O164" i="19" s="1"/>
  <c r="O173" i="19"/>
  <c r="C170" i="19"/>
  <c r="O170" i="19" s="1"/>
  <c r="O160" i="19"/>
  <c r="O167" i="19"/>
  <c r="O158" i="19"/>
  <c r="C150" i="19"/>
  <c r="O150" i="19" s="1"/>
  <c r="C147" i="19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C169" i="19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105" i="19"/>
  <c r="L97" i="19" s="1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D168" i="19"/>
  <c r="J48" i="19"/>
  <c r="F57" i="19"/>
  <c r="F56" i="19" s="1"/>
  <c r="L57" i="19"/>
  <c r="L56" i="19" s="1"/>
  <c r="O59" i="19"/>
  <c r="C57" i="19"/>
  <c r="C168" i="19"/>
  <c r="O168" i="19" s="1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D146" i="19" s="1"/>
  <c r="O180" i="19"/>
  <c r="O97" i="19"/>
  <c r="O147" i="19"/>
  <c r="O162" i="19"/>
  <c r="L90" i="19"/>
  <c r="C159" i="19"/>
  <c r="O159" i="19" s="1"/>
  <c r="I57" i="19" l="1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<sst xmlns="http://schemas.openxmlformats.org/spreadsheetml/2006/main" count="639" uniqueCount="555">
  <si>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</si>
  <si>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</si>
  <si>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</si>
  <si>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</si>
  <si>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</si>
  <si>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</si>
  <si>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</si>
  <si>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</si>
  <si>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</si>
  <si>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</si>
  <si>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</si>
  <si>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</si>
  <si>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</si>
  <si>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</si>
  <si>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</si>
  <si>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</si>
  <si>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</si>
  <si>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</si>
  <si>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</si>
  <si>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</si>
  <si>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</si>
  <si>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</si>
  <si>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</si>
  <si>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</si>
  <si>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</si>
  <si>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</si>
  <si>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</si>
  <si>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</si>
  <si>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</si>
  <si>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</si>
  <si>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</si>
  <si>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</si>
  <si>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</si>
  <si>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</si>
  <si>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</si>
  <si>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</si>
  <si>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</si>
  <si>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</si>
  <si>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</si>
  <si>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</si>
  <si>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</si>
  <si>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</si>
  <si>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</si>
  <si>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</si>
  <si>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</si>
  <si>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</si>
  <si>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</si>
  <si>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</si>
  <si>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</si>
  <si>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</si>
  <si>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</si>
  <si>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</si>
  <si>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</si>
  <si>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</si>
  <si>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</si>
  <si>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</si>
  <si>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</si>
  <si>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</si>
  <si>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</si>
  <si>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</si>
  <si>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</si>
  <si>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</si>
  <si>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</si>
  <si>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</si>
  <si>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</si>
  <si>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</si>
  <si>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</si>
  <si>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</si>
  <si>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</si>
  <si>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</si>
  <si>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</si>
  <si>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</si>
  <si>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</si>
  <si>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</si>
  <si>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</si>
  <si>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</si>
  <si>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</si>
  <si>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</si>
  <si>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</si>
  <si>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</si>
  <si>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</si>
  <si>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</si>
  <si>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</si>
  <si>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</si>
  <si>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</si>
  <si>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</si>
  <si>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</si>
  <si>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</si>
  <si>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</si>
  <si>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</si>
  <si>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</si>
  <si>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</si>
  <si>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</si>
  <si>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</si>
  <si>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</si>
  <si>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</si>
  <si>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</si>
  <si>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</si>
  <si>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</si>
  <si>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</si>
  <si>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</si>
  <si>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</si>
  <si>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</si>
  <si>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</si>
  <si>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</si>
  <si>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</si>
  <si>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</si>
  <si>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</si>
  <si>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</si>
  <si>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</si>
  <si>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</si>
  <si>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</si>
  <si>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</si>
  <si>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</si>
  <si>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</si>
  <si>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</si>
  <si>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</si>
  <si>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</si>
  <si>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</si>
  <si>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</si>
  <si>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</si>
  <si>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</si>
  <si>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</si>
  <si>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</si>
  <si>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</si>
  <si>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</si>
  <si>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</si>
  <si>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</si>
  <si>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</si>
  <si>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</si>
  <si>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</si>
  <si>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</si>
  <si>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</si>
  <si>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</si>
  <si>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</si>
  <si>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</si>
  <si>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</si>
  <si>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</si>
  <si>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</si>
  <si>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</si>
  <si>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</si>
  <si>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</si>
  <si>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</si>
  <si>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</si>
  <si>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</si>
  <si>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</si>
  <si>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</si>
  <si>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</si>
  <si>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</si>
  <si>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</si>
  <si>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</si>
  <si>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</si>
  <si>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</si>
  <si>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</si>
  <si>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</si>
  <si>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</si>
  <si>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</si>
  <si>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</si>
  <si>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</si>
  <si>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</si>
  <si>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</si>
  <si>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</si>
  <si>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</si>
  <si>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</si>
  <si>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</si>
  <si>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</si>
  <si>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</si>
  <si>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</si>
  <si>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</si>
  <si>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</si>
  <si>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</si>
  <si>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</si>
  <si>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</si>
  <si>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</si>
  <si>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</si>
  <si>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</si>
  <si>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</si>
  <si>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</si>
  <si>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</si>
  <si>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</si>
  <si>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</si>
  <si>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</si>
  <si>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</si>
  <si>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</si>
  <si>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</si>
  <si>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</si>
  <si>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</si>
  <si>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</si>
  <si>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</si>
  <si>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</si>
  <si>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</si>
  <si>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</si>
  <si>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</si>
  <si>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</si>
  <si>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</si>
  <si>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</si>
  <si>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</si>
  <si>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</si>
  <si>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</si>
  <si>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</si>
  <si>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</si>
  <si>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</si>
  <si>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</si>
  <si>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</si>
  <si>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</si>
  <si>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</si>
  <si>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</si>
  <si>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</si>
  <si>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</si>
  <si>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</si>
  <si>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</si>
  <si>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</si>
  <si>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</si>
  <si>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</si>
  <si>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</si>
  <si>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</si>
  <si>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</si>
  <si>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</si>
  <si>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</si>
  <si>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</si>
  <si>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</si>
  <si>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</si>
  <si>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</si>
  <si>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</si>
  <si>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</si>
  <si>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</si>
  <si>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</si>
  <si>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</si>
  <si>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</si>
  <si>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</si>
  <si>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</si>
  <si>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</si>
  <si>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</si>
  <si>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</si>
  <si>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</si>
  <si>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</si>
  <si>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</si>
  <si>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</si>
  <si>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</si>
  <si>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</si>
  <si>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</si>
  <si>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</si>
  <si>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</si>
  <si>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</si>
  <si>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</si>
  <si>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</si>
  <si>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</si>
  <si>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</si>
  <si>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</si>
  <si>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</si>
  <si>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</si>
  <si>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</si>
  <si>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</si>
  <si>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</si>
  <si>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</si>
  <si>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</si>
  <si>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</si>
  <si>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</si>
  <si>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</si>
  <si>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</si>
  <si>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</si>
  <si>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</si>
  <si>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</si>
  <si>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</si>
  <si>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</si>
  <si>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</si>
  <si>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</si>
  <si>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</si>
  <si>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</si>
  <si>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</si>
  <si>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</si>
  <si>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</si>
  <si>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</si>
  <si>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</si>
  <si>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</si>
  <si>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</si>
  <si>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</si>
  <si>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</si>
  <si>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</si>
  <si>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</si>
  <si>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</si>
  <si>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</si>
  <si>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</si>
  <si>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</si>
  <si>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</si>
  <si>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</si>
  <si>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</si>
  <si>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</si>
  <si>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</si>
  <si>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</si>
  <si>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</si>
  <si>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</si>
  <si>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</si>
  <si>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</si>
  <si>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</si>
  <si>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</si>
  <si>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</si>
  <si>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</si>
  <si>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</si>
  <si>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</si>
  <si>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</si>
  <si>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</si>
  <si>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</si>
  <si>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</si>
  <si>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</si>
  <si>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</si>
  <si>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</si>
  <si>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</si>
  <si>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</si>
  <si>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</si>
  <si>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</si>
  <si>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</si>
  <si>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</si>
  <si>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</si>
  <si>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</si>
  <si>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</si>
  <si>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</si>
  <si>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</si>
  <si>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</si>
  <si>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</si>
  <si>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</si>
  <si>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</si>
  <si>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</si>
  <si>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</si>
  <si>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</si>
  <si>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</si>
  <si>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</si>
  <si>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</si>
  <si>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</si>
  <si>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</si>
  <si>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</si>
  <si>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</si>
  <si>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</si>
  <si>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</si>
  <si>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</si>
  <si>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</si>
  <si>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</si>
  <si>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</si>
  <si>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</si>
  <si>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</si>
  <si>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</si>
  <si>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</si>
  <si>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</si>
  <si>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</si>
  <si>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</si>
  <si>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</si>
  <si>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</si>
  <si>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</si>
  <si>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</si>
  <si>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</si>
  <si>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</si>
  <si>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</si>
  <si>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</si>
  <si>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</si>
  <si>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</si>
  <si>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</si>
  <si>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</si>
  <si>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</si>
  <si>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</si>
  <si>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</si>
  <si>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</si>
  <si>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</si>
  <si>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</si>
  <si>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</si>
  <si>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</si>
  <si>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</si>
  <si>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</si>
  <si>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</si>
  <si>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</si>
  <si>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</si>
  <si>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</si>
  <si>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</si>
  <si>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</si>
  <si>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</si>
  <si>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</si>
  <si>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</si>
  <si>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</si>
  <si>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</si>
  <si>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</si>
  <si>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</si>
  <si>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</si>
  <si>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</si>
  <si>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</si>
  <si>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</si>
  <si>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</si>
  <si>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</si>
  <si>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</si>
  <si>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</si>
  <si>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</si>
  <si>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</si>
  <si>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</si>
  <si>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</si>
  <si>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</si>
  <si>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</si>
  <si>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</si>
  <si>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</si>
  <si>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</si>
  <si>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</si>
  <si>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</si>
  <si>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</si>
  <si>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</si>
  <si>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</si>
  <si>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</si>
  <si>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</si>
  <si>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</si>
  <si>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</si>
  <si>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</si>
  <si>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</si>
  <si>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</si>
  <si>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</si>
  <si>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</si>
  <si>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</si>
  <si>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</si>
  <si>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</si>
  <si>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</si>
  <si>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</si>
  <si>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</si>
  <si>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</si>
  <si>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</si>
  <si>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</si>
  <si>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</si>
  <si>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</si>
  <si>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</si>
  <si>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</si>
  <si>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</si>
  <si>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</si>
  <si>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</si>
  <si>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</si>
  <si>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</si>
  <si>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</si>
  <si>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</si>
  <si>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</si>
  <si>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</si>
  <si>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</si>
  <si>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</si>
  <si>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</si>
  <si>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</si>
  <si>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</si>
  <si>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</si>
  <si>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</si>
  <si>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</si>
  <si>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</si>
  <si>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</si>
  <si>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</si>
  <si>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</si>
  <si>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</si>
  <si>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</si>
  <si>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</si>
  <si>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</si>
  <si>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</si>
  <si>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</si>
  <si>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</si>
  <si>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</si>
  <si>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</si>
  <si>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</si>
  <si>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</si>
  <si>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</si>
  <si>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</si>
  <si>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</si>
  <si>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</si>
  <si>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</si>
  <si>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</si>
  <si>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</si>
  <si>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</si>
  <si>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</si>
  <si>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</si>
  <si>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</si>
  <si>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</si>
  <si>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</si>
  <si>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</si>
  <si>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</si>
  <si>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</si>
  <si>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</si>
  <si>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</si>
  <si>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</si>
  <si>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</si>
  <si>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</si>
  <si>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</si>
  <si>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</si>
  <si>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</si>
  <si>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</si>
  <si>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</si>
  <si>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</si>
  <si>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</si>
  <si>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</si>
  <si>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</si>
  <si>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</si>
  <si>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</si>
  <si>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</si>
  <si>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</si>
  <si>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</si>
  <si>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</si>
  <si>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</si>
  <si>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</si>
  <si>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</si>
  <si>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</si>
  <si>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</si>
  <si>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</si>
  <si>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</si>
  <si>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</si>
  <si>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</si>
  <si>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</si>
  <si>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</si>
  <si>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</si>
  <si>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</si>
  <si>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</si>
  <si>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</si>
  <si>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</si>
  <si>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</si>
  <si>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</si>
  <si>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</si>
  <si>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</si>
  <si>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</si>
  <si>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</si>
  <si>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</si>
  <si>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</si>
  <si>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</si>
  <si>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</si>
  <si>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</si>
  <si>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</si>
  <si>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</si>
  <si>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</si>
  <si>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</si>
  <si>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</si>
  <si>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</si>
  <si>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</si>
  <si>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</si>
  <si>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</si>
  <si>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</si>
  <si>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</si>
  <si>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</si>
  <si>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</si>
  <si>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</si>
  <si>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</si>
  <si>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</si>
  <si>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</si>
  <si>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</si>
  <si>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</si>
  <si>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</si>
  <si>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</si>
  <si>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</si>
  <si>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</si>
  <si>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</si>
  <si>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</si>
  <si>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</si>
  <si>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</si>
  <si>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</si>
  <si>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</si>
  <si>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</si>
  <si>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</si>
  <si>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 xml:space="preserve">                                        (2024 m. lapkričio 28 d. sprendimo Nr. T2-</t>
  </si>
  <si>
    <t>(2024 m. lapkričio 28 d. sprendimo Nr. T2-    redakcija)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</si>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</sst>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6" fillId="0" borderId="2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abSelected="1" topLeftCell="A46" workbookViewId="0">
      <selection activeCell="E21" sqref="E1:G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6" t="s">
        <v>549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07" t="s">
        <v>499</v>
      </c>
      <c r="B7" s="107"/>
      <c r="C7" s="107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97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548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2229083</v>
      </c>
    </row>
    <row r="21" spans="1:3" ht="17.25" customHeight="1" x14ac:dyDescent="0.25">
      <c r="A21" s="21" t="s">
        <v>42</v>
      </c>
      <c r="B21" s="22" t="s">
        <v>225</v>
      </c>
      <c r="C21" s="23">
        <v>794976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98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98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98">
        <f>911824+20460-90580-37588</f>
        <v>804116</v>
      </c>
    </row>
    <row r="30" spans="1:3" ht="17.25" customHeight="1" x14ac:dyDescent="0.25">
      <c r="A30" s="21" t="s">
        <v>546</v>
      </c>
      <c r="B30" s="84" t="s">
        <v>547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21248839</v>
      </c>
    </row>
    <row r="32" spans="1:3" ht="17.25" customHeight="1" x14ac:dyDescent="0.25">
      <c r="A32" s="21" t="s">
        <v>67</v>
      </c>
      <c r="B32" s="22" t="s">
        <v>232</v>
      </c>
      <c r="C32" s="23">
        <f>4213604-9600+143000+1700-39000-19200</f>
        <v>4290504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98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98">
        <f>156564+1025738+267039+220153+583600+9814+13052+754727</f>
        <v>3030687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</f>
        <v>136444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98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544</v>
      </c>
      <c r="B50" s="22" t="s">
        <v>545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55003980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topLeftCell="A6" workbookViewId="0">
      <selection activeCell="D6" sqref="D6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16384" width="9.109375" style="8"/>
  </cols>
  <sheetData>
    <row r="1" spans="1:3" ht="15.6" x14ac:dyDescent="0.3">
      <c r="B1" s="106" t="s">
        <v>208</v>
      </c>
      <c r="C1" s="106"/>
    </row>
    <row r="2" spans="1:3" ht="15.6" x14ac:dyDescent="0.3">
      <c r="B2" s="106" t="s">
        <v>488</v>
      </c>
      <c r="C2" s="106"/>
    </row>
    <row r="3" spans="1:3" ht="15.6" x14ac:dyDescent="0.3">
      <c r="B3" s="106" t="s">
        <v>550</v>
      </c>
      <c r="C3" s="106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08" t="s">
        <v>489</v>
      </c>
      <c r="B8" s="108"/>
      <c r="C8" s="108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55003980</v>
      </c>
    </row>
    <row r="12" spans="1:3" ht="16.5" customHeight="1" x14ac:dyDescent="0.25">
      <c r="A12" s="21" t="s">
        <v>210</v>
      </c>
      <c r="B12" s="69" t="s">
        <v>246</v>
      </c>
      <c r="C12" s="98">
        <f>7134949+30000+270000+621-785-270000+31999+3000+200+2045-31000+3680+16000+2800+1000+1400+10000+77141+33227-100+300-7900+37600</f>
        <v>7346177</v>
      </c>
    </row>
    <row r="13" spans="1:3" ht="16.5" customHeight="1" x14ac:dyDescent="0.25">
      <c r="A13" s="21" t="s">
        <v>212</v>
      </c>
      <c r="B13" s="69" t="s">
        <v>247</v>
      </c>
      <c r="C13" s="98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98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98">
        <f>3155600+1816900+320000+135000+320600+754727</f>
        <v>6502827</v>
      </c>
    </row>
    <row r="16" spans="1:3" ht="16.5" customHeight="1" x14ac:dyDescent="0.25">
      <c r="A16" s="21" t="s">
        <v>217</v>
      </c>
      <c r="B16" s="69" t="s">
        <v>250</v>
      </c>
      <c r="C16" s="98">
        <f>2194414+10825+4775+163000+7900-4188-28000+13427+13052-20000</f>
        <v>2355205</v>
      </c>
    </row>
    <row r="17" spans="1:3" ht="16.5" customHeight="1" x14ac:dyDescent="0.25">
      <c r="A17" s="21" t="s">
        <v>218</v>
      </c>
      <c r="B17" s="69" t="s">
        <v>251</v>
      </c>
      <c r="C17" s="98">
        <f>4084532+13000+1000-2830+2000+3000+8000+1725+15600+3000+8000+8000+12000+2300</f>
        <v>4159327</v>
      </c>
    </row>
    <row r="18" spans="1:3" ht="16.5" customHeight="1" x14ac:dyDescent="0.25">
      <c r="A18" s="21" t="s">
        <v>220</v>
      </c>
      <c r="B18" s="69" t="s">
        <v>252</v>
      </c>
      <c r="C18" s="98">
        <f>20545804+10559+40334+8640+20460+6749-7900+270000+418024+60310+220153+11000+80661-76400+170900+196000+4890+20000+310-60208-6800</f>
        <v>21933486</v>
      </c>
    </row>
    <row r="19" spans="1:3" ht="16.5" customHeight="1" x14ac:dyDescent="0.25">
      <c r="A19" s="21" t="s">
        <v>222</v>
      </c>
      <c r="B19" s="69" t="s">
        <v>269</v>
      </c>
      <c r="C19" s="98">
        <f>10107124+100000+445+53170+719+545+4444+6750+50000+27583-39216+2042+12690+240784+140000+13200+6300-2045-3770-90580+1700+24000-39000-19100+9814+3132+12253+2664+12800+14500-4500-8300+11000</f>
        <v>10651148</v>
      </c>
    </row>
    <row r="20" spans="1:3" s="4" customFormat="1" ht="16.5" customHeight="1" x14ac:dyDescent="0.25">
      <c r="A20" s="18" t="s">
        <v>48</v>
      </c>
      <c r="B20" s="94" t="s">
        <v>490</v>
      </c>
      <c r="C20" s="20">
        <f>SUM(C21:C28)</f>
        <v>55003980</v>
      </c>
    </row>
    <row r="21" spans="1:3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3" ht="31.2" x14ac:dyDescent="0.25">
      <c r="A22" s="21" t="s">
        <v>43</v>
      </c>
      <c r="B22" s="22" t="s">
        <v>492</v>
      </c>
      <c r="C22" s="23">
        <f>4213604-9600+143000+1700-39000-19200</f>
        <v>4290504</v>
      </c>
    </row>
    <row r="23" spans="1:3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3" ht="16.5" customHeight="1" x14ac:dyDescent="0.25">
      <c r="A24" s="21" t="s">
        <v>45</v>
      </c>
      <c r="B24" s="22" t="s">
        <v>494</v>
      </c>
      <c r="C24" s="98">
        <f>156564+1025738+267039+220153+583600+9814+13052+754727</f>
        <v>3030687</v>
      </c>
    </row>
    <row r="25" spans="1:3" ht="16.5" customHeight="1" x14ac:dyDescent="0.25">
      <c r="A25" s="21" t="s">
        <v>46</v>
      </c>
      <c r="B25" s="22" t="s">
        <v>495</v>
      </c>
      <c r="C25" s="98">
        <f>808457+53170+719+545+4444+6750+8640+10825+4775+27583+6749-40001+2042+12690+163000+96950+13400+6300-28000+11000+80661+3132+12253+2664+13100</f>
        <v>1281848</v>
      </c>
    </row>
    <row r="26" spans="1:3" ht="32.25" customHeight="1" x14ac:dyDescent="0.25">
      <c r="A26" s="21" t="s">
        <v>47</v>
      </c>
      <c r="B26" s="22" t="s">
        <v>496</v>
      </c>
      <c r="C26" s="98">
        <f>2701170+20460+13000+1000+621+2000+60310-3770-90580+3000+8000-51308</f>
        <v>2663903</v>
      </c>
    </row>
    <row r="27" spans="1:3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3" ht="15.6" x14ac:dyDescent="0.25">
      <c r="A28" s="21" t="s">
        <v>63</v>
      </c>
      <c r="B28" s="22" t="s">
        <v>498</v>
      </c>
      <c r="C28" s="23">
        <f>1816900</f>
        <v>1816900</v>
      </c>
    </row>
    <row r="29" spans="1:3" ht="45.75" customHeight="1" x14ac:dyDescent="0.3">
      <c r="B29" s="16" t="s">
        <v>387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8"/>
  <sheetViews>
    <sheetView workbookViewId="0">
      <pane ySplit="10" topLeftCell="A185" activePane="bottomLeft" state="frozen"/>
      <selection pane="bottomLeft" activeCell="A259" sqref="A259:XFD266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551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07" t="s">
        <v>440</v>
      </c>
      <c r="C7" s="107"/>
      <c r="D7" s="107"/>
      <c r="E7" s="107"/>
      <c r="F7" s="107"/>
      <c r="G7" s="107"/>
      <c r="H7" s="107"/>
      <c r="I7" s="107"/>
      <c r="J7" s="107"/>
      <c r="K7" s="107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19" t="s">
        <v>20</v>
      </c>
      <c r="D9" s="119"/>
      <c r="E9" s="119"/>
      <c r="F9" s="119" t="s">
        <v>262</v>
      </c>
      <c r="G9" s="119"/>
      <c r="H9" s="119"/>
      <c r="I9" s="119" t="s">
        <v>306</v>
      </c>
      <c r="J9" s="119"/>
      <c r="K9" s="119"/>
      <c r="L9" s="119" t="s">
        <v>263</v>
      </c>
      <c r="M9" s="119"/>
      <c r="N9" s="119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09" t="s">
        <v>199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550208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6232513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550208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5597813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27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103">
        <f>35925+2045-785-400-81-150-5000+2000+200+300</f>
        <v>34054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34054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103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103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9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09" t="s">
        <v>200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9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09" t="s">
        <v>201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9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16" t="s">
        <v>264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1578927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6047827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2579000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5150627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541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/>
      <c r="B86" s="102" t="s">
        <v>553</v>
      </c>
      <c r="C86" s="29"/>
      <c r="D86" s="29"/>
      <c r="E86" s="29"/>
      <c r="F86" s="9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v>824200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897200</v>
      </c>
      <c r="P87" s="17"/>
      <c r="Q87" s="17"/>
    </row>
    <row r="88" spans="1:21" s="1" customFormat="1" ht="31.5" customHeight="1" x14ac:dyDescent="0.3">
      <c r="A88" s="46"/>
      <c r="B88" s="112" t="s">
        <v>540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1528164</v>
      </c>
      <c r="M89" s="38">
        <f t="shared" si="17"/>
        <v>0</v>
      </c>
      <c r="N89" s="38">
        <f t="shared" si="17"/>
        <v>0</v>
      </c>
      <c r="O89" s="38">
        <f>C89+F89+I89+L89</f>
        <v>2355205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100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105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1220000</v>
      </c>
      <c r="M97" s="27">
        <f t="shared" si="20"/>
        <v>0</v>
      </c>
      <c r="N97" s="27">
        <f t="shared" si="20"/>
        <v>0</v>
      </c>
      <c r="O97" s="27">
        <f>C97+F97+I97+L97</f>
        <v>1733791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100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</f>
        <v>1220000</v>
      </c>
      <c r="M105" s="37"/>
      <c r="N105" s="37"/>
      <c r="O105" s="27">
        <f>C105+F105+I105+L105</f>
        <v>1220000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552</v>
      </c>
      <c r="B107" s="101" t="s">
        <v>554</v>
      </c>
      <c r="C107" s="37"/>
      <c r="D107" s="37"/>
      <c r="E107" s="37"/>
      <c r="F107" s="100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12" t="s">
        <v>266</v>
      </c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3985591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4159327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103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</f>
        <v>304349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103">
        <f>15070+8000+3500</f>
        <v>26570</v>
      </c>
      <c r="M117" s="27"/>
      <c r="N117" s="27"/>
      <c r="O117" s="27">
        <f t="shared" ref="O117:O143" si="24">C117+F117+I117+L117</f>
        <v>330919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103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269825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287971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v>30000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48146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13" t="s">
        <v>203</v>
      </c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5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SUM(C147:C148,C151,C154:C156,C159:C159,C162,C165,C168,C171:C171,C174,C177,C180:C182,C183,C196)</f>
        <v>9345180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21663486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38">
        <f>470000+1368+58438</f>
        <v>529806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104">
        <f>4030+150+22490-12140</f>
        <v>14530</v>
      </c>
      <c r="M147" s="38"/>
      <c r="N147" s="38"/>
      <c r="O147" s="27">
        <f t="shared" ref="O147:O201" si="29">C147+F147+I147+L147</f>
        <v>2084979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529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104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104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528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530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531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532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104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533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534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104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535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536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104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537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104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104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100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145</v>
      </c>
      <c r="B196" s="42" t="s">
        <v>23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294</v>
      </c>
      <c r="B197" s="33" t="s">
        <v>462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295</v>
      </c>
      <c r="B198" s="33" t="s">
        <v>463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296</v>
      </c>
      <c r="B199" s="33" t="s">
        <v>464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465</v>
      </c>
      <c r="B200" s="33" t="s">
        <v>466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467</v>
      </c>
      <c r="B201" s="33" t="s">
        <v>468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469</v>
      </c>
      <c r="B202" s="33" t="s">
        <v>470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12" t="s">
        <v>202</v>
      </c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7"/>
      <c r="Q203" s="17"/>
    </row>
    <row r="204" spans="1:17" s="7" customFormat="1" ht="15.75" customHeight="1" x14ac:dyDescent="0.25">
      <c r="A204" s="29"/>
      <c r="B204" s="42" t="s">
        <v>27</v>
      </c>
      <c r="C204" s="38">
        <f t="shared" ref="C204:N204" si="43">C205+C249+C248</f>
        <v>7155750</v>
      </c>
      <c r="D204" s="38">
        <f t="shared" si="43"/>
        <v>2119560</v>
      </c>
      <c r="E204" s="38">
        <f t="shared" si="43"/>
        <v>0</v>
      </c>
      <c r="F204" s="38">
        <f>F205+F249+F248</f>
        <v>3052074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10551148</v>
      </c>
      <c r="P204" s="58"/>
      <c r="Q204" s="58"/>
    </row>
    <row r="205" spans="1:17" s="2" customFormat="1" ht="15.75" customHeight="1" x14ac:dyDescent="0.3">
      <c r="A205" s="27" t="s">
        <v>146</v>
      </c>
      <c r="B205" s="42" t="s">
        <v>34</v>
      </c>
      <c r="C205" s="27">
        <f>SUM(C206:C247)</f>
        <v>6576763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3016085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9592848</v>
      </c>
      <c r="P205" s="17"/>
      <c r="Q205" s="17"/>
    </row>
    <row r="206" spans="1:17" s="10" customFormat="1" ht="15.75" customHeight="1" x14ac:dyDescent="0.3">
      <c r="A206" s="49" t="s">
        <v>297</v>
      </c>
      <c r="B206" s="33" t="s">
        <v>14</v>
      </c>
      <c r="C206" s="37">
        <v>1660000</v>
      </c>
      <c r="D206" s="37"/>
      <c r="E206" s="37"/>
      <c r="F206" s="100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298</v>
      </c>
      <c r="B207" s="33" t="s">
        <v>321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299</v>
      </c>
      <c r="B208" s="33" t="s">
        <v>32</v>
      </c>
      <c r="C208" s="37">
        <v>1030000</v>
      </c>
      <c r="D208" s="37"/>
      <c r="E208" s="37"/>
      <c r="F208" s="100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300</v>
      </c>
      <c r="B209" s="33" t="s">
        <v>164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301</v>
      </c>
      <c r="B210" s="45" t="s">
        <v>268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302</v>
      </c>
      <c r="B211" s="33" t="s">
        <v>162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303</v>
      </c>
      <c r="B212" s="33" t="s">
        <v>33</v>
      </c>
      <c r="C212" s="37"/>
      <c r="D212" s="37"/>
      <c r="E212" s="37"/>
      <c r="F212" s="100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322</v>
      </c>
      <c r="B213" s="33" t="s">
        <v>163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323</v>
      </c>
      <c r="B214" s="33" t="s">
        <v>182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324</v>
      </c>
      <c r="B215" s="65" t="s">
        <v>426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325</v>
      </c>
      <c r="B216" s="65" t="s">
        <v>427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326</v>
      </c>
      <c r="B217" s="33" t="s">
        <v>538</v>
      </c>
      <c r="C217" s="29">
        <v>170000</v>
      </c>
      <c r="D217" s="29"/>
      <c r="E217" s="29"/>
      <c r="F217" s="99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327</v>
      </c>
      <c r="B218" s="65" t="s">
        <v>471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374</v>
      </c>
      <c r="B219" s="65" t="s">
        <v>373</v>
      </c>
      <c r="C219" s="29"/>
      <c r="D219" s="29"/>
      <c r="E219" s="29"/>
      <c r="F219" s="29">
        <f>99686-39216-20000</f>
        <v>40470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40470</v>
      </c>
      <c r="P219" s="57"/>
      <c r="Q219" s="57"/>
    </row>
    <row r="220" spans="1:17" s="10" customFormat="1" ht="15.75" customHeight="1" x14ac:dyDescent="0.3">
      <c r="A220" s="49" t="s">
        <v>472</v>
      </c>
      <c r="B220" s="33" t="s">
        <v>428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473</v>
      </c>
      <c r="B221" s="33" t="s">
        <v>474</v>
      </c>
      <c r="C221" s="100">
        <f>23000+8582-8300</f>
        <v>23282</v>
      </c>
      <c r="D221" s="37"/>
      <c r="E221" s="37"/>
      <c r="F221" s="37">
        <f>51125-3751</f>
        <v>47374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70656</v>
      </c>
      <c r="P221" s="59"/>
      <c r="Q221" s="59"/>
    </row>
    <row r="222" spans="1:17" s="10" customFormat="1" ht="30" customHeight="1" x14ac:dyDescent="0.3">
      <c r="A222" s="49" t="s">
        <v>328</v>
      </c>
      <c r="B222" s="33" t="s">
        <v>475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329</v>
      </c>
      <c r="B223" s="33" t="s">
        <v>388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330</v>
      </c>
      <c r="B224" s="33" t="s">
        <v>476</v>
      </c>
      <c r="C224" s="100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331</v>
      </c>
      <c r="B225" s="33" t="s">
        <v>477</v>
      </c>
      <c r="C225" s="99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332</v>
      </c>
      <c r="B226" s="33" t="s">
        <v>516</v>
      </c>
      <c r="C226" s="29">
        <f>25000+10000+3800+2900</f>
        <v>41700</v>
      </c>
      <c r="D226" s="31"/>
      <c r="E226" s="29"/>
      <c r="F226" s="99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333</v>
      </c>
      <c r="B227" s="33" t="s">
        <v>180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334</v>
      </c>
      <c r="B228" s="45" t="s">
        <v>437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335</v>
      </c>
      <c r="B229" s="33" t="s">
        <v>156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336</v>
      </c>
      <c r="B230" s="33" t="s">
        <v>375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337</v>
      </c>
      <c r="B231" s="33" t="s">
        <v>267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338</v>
      </c>
      <c r="B232" s="33" t="s">
        <v>539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339</v>
      </c>
      <c r="B233" s="33" t="s">
        <v>183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340</v>
      </c>
      <c r="B234" s="33" t="s">
        <v>526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341</v>
      </c>
      <c r="B235" s="60" t="s">
        <v>304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478</v>
      </c>
      <c r="B236" s="33" t="s">
        <v>181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377</v>
      </c>
      <c r="B237" s="33" t="s">
        <v>376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429</v>
      </c>
      <c r="B238" s="60" t="s">
        <v>206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479</v>
      </c>
      <c r="B239" s="33" t="s">
        <v>187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480</v>
      </c>
      <c r="B240" s="60" t="s">
        <v>481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482</v>
      </c>
      <c r="B241" s="60" t="s">
        <v>483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484</v>
      </c>
      <c r="B242" s="33" t="s">
        <v>485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430</v>
      </c>
      <c r="B243" s="33" t="s">
        <v>486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522</v>
      </c>
      <c r="B244" s="33" t="s">
        <v>431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525</v>
      </c>
      <c r="B245" s="33" t="s">
        <v>523</v>
      </c>
      <c r="C245" s="37"/>
      <c r="D245" s="37"/>
      <c r="E245" s="37"/>
      <c r="F245" s="100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527</v>
      </c>
      <c r="B246" s="33" t="s">
        <v>524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542</v>
      </c>
      <c r="B247" s="33" t="s">
        <v>543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147</v>
      </c>
      <c r="B248" s="42" t="s">
        <v>13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103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148</v>
      </c>
      <c r="B249" s="42" t="s">
        <v>305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24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8446475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2663903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52990316</v>
      </c>
      <c r="P250" s="57"/>
      <c r="Q250" s="57"/>
    </row>
    <row r="251" spans="1:21" s="10" customFormat="1" ht="15.75" customHeight="1" x14ac:dyDescent="0.3">
      <c r="A251" s="27" t="s">
        <v>149</v>
      </c>
      <c r="B251" s="42" t="s">
        <v>23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342</v>
      </c>
      <c r="B252" s="45" t="s">
        <v>198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342</v>
      </c>
      <c r="B253" s="45" t="s">
        <v>487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3:O203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 priedas</vt:lpstr>
      <vt:lpstr>2  priedas</vt:lpstr>
      <vt:lpstr>3 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2024-10-28T18:53:41Z</cp:lastPrinted>
  <dcterms:created xsi:type="dcterms:W3CDTF">2001-01-28T19:21:19Z</dcterms:created>
  <dcterms:modified xsi:type="dcterms:W3CDTF">2024-11-14T14:02:06Z</dcterms:modified>
</cp:coreProperties>
</file>