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EDD0CFDC-3552-4A84-AF8B-1A14D6ED508A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5-12-18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2" l="1"/>
  <c r="C54" i="2"/>
  <c r="H27" i="2"/>
  <c r="F36" i="2"/>
  <c r="F32" i="2"/>
  <c r="D32" i="2"/>
  <c r="G79" i="2"/>
  <c r="G47" i="2"/>
  <c r="C78" i="2"/>
  <c r="C51" i="2"/>
  <c r="G44" i="2"/>
  <c r="G29" i="2"/>
  <c r="C63" i="2"/>
  <c r="H32" i="2"/>
  <c r="C79" i="2"/>
  <c r="C68" i="2"/>
  <c r="C64" i="2"/>
  <c r="D53" i="2" l="1"/>
  <c r="C35" i="2"/>
  <c r="C69" i="2"/>
  <c r="D79" i="2"/>
  <c r="D36" i="2"/>
  <c r="H39" i="2"/>
  <c r="H74" i="2"/>
  <c r="H26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5" i="2"/>
  <c r="C36" i="2"/>
  <c r="C32" i="2"/>
  <c r="C27" i="2"/>
  <c r="D39" i="2"/>
  <c r="C46" i="2" l="1"/>
  <c r="C24" i="2"/>
  <c r="C23" i="2"/>
  <c r="C22" i="2"/>
  <c r="C74" i="2"/>
  <c r="C67" i="2"/>
  <c r="G35" i="2"/>
  <c r="G19" i="2"/>
  <c r="E30" i="2"/>
  <c r="E29" i="2"/>
  <c r="F22" i="2"/>
  <c r="F21" i="2"/>
  <c r="F20" i="2"/>
  <c r="F19" i="2"/>
  <c r="F18" i="2"/>
  <c r="F17" i="2"/>
  <c r="F16" i="2"/>
  <c r="F15" i="2"/>
  <c r="E27" i="2"/>
  <c r="C53" i="2"/>
  <c r="C84" i="2"/>
  <c r="F79" i="2"/>
  <c r="H68" i="2" l="1"/>
  <c r="H37" i="2"/>
  <c r="G46" i="2"/>
  <c r="J46" i="2" s="1"/>
  <c r="J23" i="2"/>
  <c r="G21" i="2"/>
  <c r="J24" i="2"/>
  <c r="F27" i="2"/>
  <c r="J64" i="2"/>
  <c r="J65" i="2"/>
  <c r="E71" i="2"/>
  <c r="E70" i="2" s="1"/>
  <c r="E77" i="2"/>
  <c r="J81" i="2"/>
  <c r="D82" i="2"/>
  <c r="C38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19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<sst xmlns="http://schemas.openxmlformats.org/spreadsheetml/2006/main" count="116" uniqueCount="111">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</sst>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60" activePane="bottomLeft" state="frozen"/>
      <selection pane="bottomLeft" activeCell="N66" sqref="N66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J9" s="1" t="s">
        <v>0</v>
      </c>
    </row>
    <row r="10" spans="1:10" s="4" customFormat="1" ht="20.25" customHeight="1" x14ac:dyDescent="0.25">
      <c r="A10" s="21" t="s">
        <v>15</v>
      </c>
      <c r="B10" s="21" t="s">
        <v>60</v>
      </c>
      <c r="C10" s="21" t="s">
        <v>1</v>
      </c>
      <c r="D10" s="21" t="s">
        <v>2</v>
      </c>
      <c r="E10" s="21"/>
      <c r="F10" s="21" t="s">
        <v>3</v>
      </c>
      <c r="G10" s="21" t="s">
        <v>4</v>
      </c>
      <c r="H10" s="21" t="s">
        <v>5</v>
      </c>
      <c r="I10" s="21" t="s">
        <v>6</v>
      </c>
      <c r="J10" s="21" t="s">
        <v>7</v>
      </c>
    </row>
    <row r="11" spans="1:10" ht="82.8" x14ac:dyDescent="0.25">
      <c r="A11" s="21"/>
      <c r="B11" s="21"/>
      <c r="C11" s="21"/>
      <c r="D11" s="3" t="s">
        <v>8</v>
      </c>
      <c r="E11" s="3" t="s">
        <v>9</v>
      </c>
      <c r="F11" s="21"/>
      <c r="G11" s="21"/>
      <c r="H11" s="21"/>
      <c r="I11" s="21"/>
      <c r="J11" s="21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21181380</v>
      </c>
      <c r="D13" s="11">
        <f t="shared" si="0"/>
        <v>3673384</v>
      </c>
      <c r="E13" s="11">
        <f t="shared" si="0"/>
        <v>11655200</v>
      </c>
      <c r="F13" s="11">
        <f t="shared" si="0"/>
        <v>1713017</v>
      </c>
      <c r="G13" s="11">
        <f t="shared" si="0"/>
        <v>1252708</v>
      </c>
      <c r="H13" s="11">
        <f t="shared" si="0"/>
        <v>1682245</v>
      </c>
      <c r="I13" s="11">
        <f t="shared" si="0"/>
        <v>0</v>
      </c>
      <c r="J13" s="11">
        <f t="shared" ref="J13:J14" si="1">SUM(C13:I13)</f>
        <v>41157934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8874879</v>
      </c>
      <c r="D14" s="10">
        <f t="shared" si="2"/>
        <v>0</v>
      </c>
      <c r="E14" s="10">
        <f t="shared" si="2"/>
        <v>11655200</v>
      </c>
      <c r="F14" s="10">
        <f t="shared" si="2"/>
        <v>575109</v>
      </c>
      <c r="G14" s="10">
        <f t="shared" si="2"/>
        <v>762348</v>
      </c>
      <c r="H14" s="10">
        <f t="shared" si="2"/>
        <v>1197975</v>
      </c>
      <c r="I14" s="10">
        <f t="shared" si="2"/>
        <v>0</v>
      </c>
      <c r="J14" s="10">
        <f t="shared" si="1"/>
        <v>23065511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5">
        <v>8</v>
      </c>
      <c r="B20" s="7" t="s">
        <v>78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5">
        <v>9</v>
      </c>
      <c r="B21" s="7" t="s">
        <v>79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1197975</v>
      </c>
      <c r="I25" s="6">
        <f t="shared" si="4"/>
        <v>0</v>
      </c>
      <c r="J25" s="5">
        <f t="shared" si="3"/>
        <v>1536643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f>52898+22070+104180+28163</f>
        <v>207311</v>
      </c>
      <c r="I26" s="6"/>
      <c r="J26" s="5">
        <f t="shared" si="3"/>
        <v>207311</v>
      </c>
    </row>
    <row r="27" spans="1:10" x14ac:dyDescent="0.25">
      <c r="A27" s="15" t="s">
        <v>17</v>
      </c>
      <c r="B27" s="7" t="s">
        <v>22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6"/>
      <c r="H27" s="6">
        <f>316847+163598+61390+48343+168300+16714+215472</f>
        <v>990664</v>
      </c>
      <c r="I27" s="6"/>
      <c r="J27" s="5">
        <f t="shared" si="3"/>
        <v>1163752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32570+28500+30500</f>
        <v>91570</v>
      </c>
      <c r="H29" s="6"/>
      <c r="I29" s="6"/>
      <c r="J29" s="5">
        <f t="shared" si="3"/>
        <v>534650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10">
        <f t="shared" ref="C31:I31" si="5">C32+C34+C35+C36</f>
        <v>7067365</v>
      </c>
      <c r="D31" s="10">
        <f t="shared" si="5"/>
        <v>2462084</v>
      </c>
      <c r="E31" s="10">
        <f t="shared" si="5"/>
        <v>0</v>
      </c>
      <c r="F31" s="10">
        <f t="shared" si="5"/>
        <v>1087256</v>
      </c>
      <c r="G31" s="10">
        <f t="shared" si="5"/>
        <v>295100</v>
      </c>
      <c r="H31" s="10">
        <f t="shared" si="5"/>
        <v>102425</v>
      </c>
      <c r="I31" s="10">
        <f t="shared" si="5"/>
        <v>0</v>
      </c>
      <c r="J31" s="10">
        <f t="shared" ref="J31:J48" si="6">SUM(C31:I31)</f>
        <v>11014230</v>
      </c>
    </row>
    <row r="32" spans="1:10" ht="27.6" x14ac:dyDescent="0.25">
      <c r="A32" s="15">
        <v>17</v>
      </c>
      <c r="B32" s="7" t="s">
        <v>86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547912+700-2182+1176-5000-2800+840+1008</f>
        <v>541654</v>
      </c>
      <c r="G32" s="6"/>
      <c r="H32" s="6">
        <f>28674+9909+7250+45516+5131+5945</f>
        <v>102425</v>
      </c>
      <c r="I32" s="6"/>
      <c r="J32" s="5">
        <f t="shared" si="6"/>
        <v>6343598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337300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684047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332000+30000-88400</f>
        <v>273600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620347</v>
      </c>
    </row>
    <row r="36" spans="1:10" ht="41.4" x14ac:dyDescent="0.25">
      <c r="A36" s="15">
        <v>19</v>
      </c>
      <c r="B36" s="7" t="s">
        <v>87</v>
      </c>
      <c r="C36" s="6">
        <f>2851000-132000-68000</f>
        <v>2651000</v>
      </c>
      <c r="D36" s="6">
        <f>894510-2880+5000-55000</f>
        <v>841630</v>
      </c>
      <c r="E36" s="6"/>
      <c r="F36" s="6">
        <f>19396+1956+15571+902+615+420000+15719+24+84+2429+1048+902+12005+2802+502</f>
        <v>493955</v>
      </c>
      <c r="G36" s="6"/>
      <c r="H36" s="6"/>
      <c r="I36" s="6"/>
      <c r="J36" s="5">
        <f t="shared" si="6"/>
        <v>3986585</v>
      </c>
    </row>
    <row r="37" spans="1:10" ht="69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284200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381211</v>
      </c>
      <c r="I37" s="10">
        <f t="shared" si="9"/>
        <v>0</v>
      </c>
      <c r="J37" s="10">
        <f t="shared" si="6"/>
        <v>1229919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115360+3001+11460+182878+41467+27045</f>
        <v>381211</v>
      </c>
      <c r="I39" s="6"/>
      <c r="J39" s="5">
        <f t="shared" si="6"/>
        <v>904971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3466300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149510</v>
      </c>
      <c r="H40" s="10">
        <f t="shared" si="10"/>
        <v>0</v>
      </c>
      <c r="I40" s="10">
        <f t="shared" si="10"/>
        <v>0</v>
      </c>
      <c r="J40" s="10">
        <f t="shared" si="6"/>
        <v>3648614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f>9000-2000</f>
        <v>7000</v>
      </c>
      <c r="H44" s="6"/>
      <c r="I44" s="6"/>
      <c r="J44" s="5">
        <f t="shared" si="6"/>
        <v>190300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18070+14000+8000+2500</f>
        <v>42570</v>
      </c>
      <c r="H47" s="6"/>
      <c r="I47" s="6"/>
      <c r="J47" s="5">
        <f t="shared" si="6"/>
        <v>488470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10">
        <f t="shared" ref="C49:I49" si="11">C50+C51</f>
        <v>891900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920290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f>175000+25000</f>
        <v>200000</v>
      </c>
      <c r="D51" s="6"/>
      <c r="E51" s="6"/>
      <c r="F51" s="6"/>
      <c r="G51" s="6"/>
      <c r="H51" s="6"/>
      <c r="I51" s="6"/>
      <c r="J51" s="5">
        <f>SUM(C51:I51)</f>
        <v>200000</v>
      </c>
    </row>
    <row r="52" spans="1:10" ht="55.2" x14ac:dyDescent="0.25">
      <c r="A52" s="14">
        <v>35</v>
      </c>
      <c r="B52" s="18" t="s">
        <v>101</v>
      </c>
      <c r="C52" s="10">
        <f>C53+C54</f>
        <v>97000</v>
      </c>
      <c r="D52" s="10">
        <f t="shared" ref="D52:I52" si="13">D53+D54</f>
        <v>927100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1024100</v>
      </c>
    </row>
    <row r="53" spans="1:10" ht="41.4" x14ac:dyDescent="0.25">
      <c r="A53" s="15">
        <v>36</v>
      </c>
      <c r="B53" s="7" t="s">
        <v>102</v>
      </c>
      <c r="C53" s="20">
        <f>37000+50000</f>
        <v>87000</v>
      </c>
      <c r="D53" s="6">
        <f>905000+22100</f>
        <v>927100</v>
      </c>
      <c r="E53" s="6"/>
      <c r="F53" s="6"/>
      <c r="G53" s="6"/>
      <c r="H53" s="6"/>
      <c r="I53" s="6"/>
      <c r="J53" s="5">
        <f t="shared" si="12"/>
        <v>1014100</v>
      </c>
    </row>
    <row r="54" spans="1:10" ht="41.4" x14ac:dyDescent="0.25">
      <c r="A54" s="15">
        <v>37</v>
      </c>
      <c r="B54" s="7" t="s">
        <v>103</v>
      </c>
      <c r="C54" s="6">
        <f>20000-10000</f>
        <v>10000</v>
      </c>
      <c r="D54" s="6"/>
      <c r="E54" s="6"/>
      <c r="F54" s="6"/>
      <c r="G54" s="6"/>
      <c r="H54" s="6"/>
      <c r="I54" s="6"/>
      <c r="J54" s="5">
        <f t="shared" si="12"/>
        <v>10000</v>
      </c>
    </row>
    <row r="55" spans="1:10" ht="69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634</v>
      </c>
      <c r="I55" s="10">
        <f t="shared" si="14"/>
        <v>0</v>
      </c>
      <c r="J55" s="10">
        <f t="shared" si="12"/>
        <v>255270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634</v>
      </c>
      <c r="I56" s="6">
        <f t="shared" si="15"/>
        <v>0</v>
      </c>
      <c r="J56" s="5">
        <f t="shared" si="12"/>
        <v>255270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>
        <v>634</v>
      </c>
      <c r="I59" s="6"/>
      <c r="J59" s="5">
        <f t="shared" si="12"/>
        <v>55474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6438133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778162</v>
      </c>
      <c r="I60" s="11">
        <f t="shared" si="16"/>
        <v>204459</v>
      </c>
      <c r="J60" s="11">
        <f t="shared" si="12"/>
        <v>9800731</v>
      </c>
    </row>
    <row r="61" spans="1:10" ht="41.4" x14ac:dyDescent="0.25">
      <c r="A61" s="14">
        <v>41</v>
      </c>
      <c r="B61" s="18" t="s">
        <v>105</v>
      </c>
      <c r="C61" s="10">
        <f>C62</f>
        <v>6290903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9367620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6290903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9367620</v>
      </c>
    </row>
    <row r="63" spans="1:10" ht="27.6" x14ac:dyDescent="0.25">
      <c r="A63" s="15" t="s">
        <v>33</v>
      </c>
      <c r="B63" s="7" t="s">
        <v>31</v>
      </c>
      <c r="C63" s="6">
        <f>290180+48000</f>
        <v>338180</v>
      </c>
      <c r="D63" s="6"/>
      <c r="E63" s="6"/>
      <c r="F63" s="6"/>
      <c r="G63" s="6"/>
      <c r="H63" s="6"/>
      <c r="I63" s="6"/>
      <c r="J63" s="5">
        <f>SUM(C63:I63)</f>
        <v>338180</v>
      </c>
    </row>
    <row r="64" spans="1:10" ht="27.6" x14ac:dyDescent="0.25">
      <c r="A64" s="15" t="s">
        <v>34</v>
      </c>
      <c r="B64" s="7" t="s">
        <v>32</v>
      </c>
      <c r="C64" s="6">
        <f>405460-65306+65306</f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37</v>
      </c>
      <c r="B65" s="7" t="s">
        <v>61</v>
      </c>
      <c r="C65" s="6">
        <f>1783720+100000+30000</f>
        <v>1913720</v>
      </c>
      <c r="D65" s="6"/>
      <c r="E65" s="6"/>
      <c r="F65" s="6"/>
      <c r="G65" s="6"/>
      <c r="H65" s="6"/>
      <c r="I65" s="6"/>
      <c r="J65" s="5">
        <f>SUM(C65:I65)</f>
        <v>1913720</v>
      </c>
    </row>
    <row r="66" spans="1:10" ht="27.6" x14ac:dyDescent="0.25">
      <c r="A66" s="15" t="s">
        <v>36</v>
      </c>
      <c r="B66" s="7" t="s">
        <v>38</v>
      </c>
      <c r="C66" s="6">
        <f>1397781+7000+10000-160000+5000+3000-3000</f>
        <v>1259781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1282518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f>1549842+10000+70000-30000</f>
        <v>1599842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1690635</v>
      </c>
    </row>
    <row r="69" spans="1:10" ht="36" customHeight="1" x14ac:dyDescent="0.25">
      <c r="A69" s="15" t="s">
        <v>41</v>
      </c>
      <c r="B69" s="7" t="s">
        <v>53</v>
      </c>
      <c r="C69" s="6">
        <f>522520-14200+90000</f>
        <v>598320</v>
      </c>
      <c r="D69" s="6"/>
      <c r="E69" s="6"/>
      <c r="F69" s="6"/>
      <c r="G69" s="6"/>
      <c r="H69" s="6"/>
      <c r="I69" s="6">
        <v>72061</v>
      </c>
      <c r="J69" s="5">
        <f t="shared" si="19"/>
        <v>670381</v>
      </c>
    </row>
    <row r="70" spans="1:10" ht="55.2" x14ac:dyDescent="0.25">
      <c r="A70" s="14">
        <v>43</v>
      </c>
      <c r="B70" s="18" t="s">
        <v>106</v>
      </c>
      <c r="C70" s="10">
        <f>C71</f>
        <v>147230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16466</v>
      </c>
      <c r="I70" s="10">
        <f t="shared" si="20"/>
        <v>3575</v>
      </c>
      <c r="J70" s="10">
        <f t="shared" ref="J70" si="21">SUM(C70:I70)</f>
        <v>433111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16466</v>
      </c>
      <c r="I71" s="6">
        <f t="shared" si="22"/>
        <v>3575</v>
      </c>
      <c r="J71" s="5">
        <f>SUM(C71:I71)</f>
        <v>433111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f>8158+8308</f>
        <v>16466</v>
      </c>
      <c r="I74" s="6"/>
      <c r="J74" s="5">
        <f t="shared" si="23"/>
        <v>140036</v>
      </c>
    </row>
    <row r="75" spans="1:10" ht="69" x14ac:dyDescent="0.25">
      <c r="A75" s="13">
        <v>45</v>
      </c>
      <c r="B75" s="17" t="s">
        <v>107</v>
      </c>
      <c r="C75" s="11">
        <f>C76</f>
        <v>7104092</v>
      </c>
      <c r="D75" s="11">
        <f t="shared" ref="D75:I75" si="24">D76</f>
        <v>510143</v>
      </c>
      <c r="E75" s="11">
        <f t="shared" si="24"/>
        <v>0</v>
      </c>
      <c r="F75" s="11">
        <f t="shared" si="24"/>
        <v>41408</v>
      </c>
      <c r="G75" s="11">
        <f t="shared" si="24"/>
        <v>175470</v>
      </c>
      <c r="H75" s="11">
        <f t="shared" si="24"/>
        <v>0</v>
      </c>
      <c r="I75" s="11">
        <f t="shared" si="24"/>
        <v>309212</v>
      </c>
      <c r="J75" s="11">
        <f>SUM(C75:I75)</f>
        <v>8140325</v>
      </c>
    </row>
    <row r="76" spans="1:10" ht="27.6" x14ac:dyDescent="0.25">
      <c r="A76" s="14">
        <v>46</v>
      </c>
      <c r="B76" s="18" t="s">
        <v>44</v>
      </c>
      <c r="C76" s="10">
        <f t="shared" ref="C76:I76" si="25">C77+C80+C81+C82</f>
        <v>7104092</v>
      </c>
      <c r="D76" s="10">
        <f t="shared" si="25"/>
        <v>510143</v>
      </c>
      <c r="E76" s="10">
        <f t="shared" si="25"/>
        <v>0</v>
      </c>
      <c r="F76" s="10">
        <f t="shared" si="25"/>
        <v>41408</v>
      </c>
      <c r="G76" s="10">
        <f t="shared" si="25"/>
        <v>175470</v>
      </c>
      <c r="H76" s="10">
        <f t="shared" si="25"/>
        <v>0</v>
      </c>
      <c r="I76" s="10">
        <f t="shared" si="25"/>
        <v>309212</v>
      </c>
      <c r="J76" s="10">
        <f>SUM(C76:I76)</f>
        <v>8140325</v>
      </c>
    </row>
    <row r="77" spans="1:10" x14ac:dyDescent="0.25">
      <c r="A77" s="15">
        <v>47</v>
      </c>
      <c r="B77" s="19" t="s">
        <v>19</v>
      </c>
      <c r="C77" s="6">
        <f>C78+C79</f>
        <v>6130227</v>
      </c>
      <c r="D77" s="6">
        <f>D78+D79</f>
        <v>510143</v>
      </c>
      <c r="E77" s="6">
        <f>E78+E79</f>
        <v>0</v>
      </c>
      <c r="F77" s="6">
        <f t="shared" ref="F77:I77" si="26">F78+F79</f>
        <v>41408</v>
      </c>
      <c r="G77" s="6">
        <f t="shared" si="26"/>
        <v>175470</v>
      </c>
      <c r="H77" s="6">
        <f t="shared" si="26"/>
        <v>0</v>
      </c>
      <c r="I77" s="6">
        <f t="shared" si="26"/>
        <v>0</v>
      </c>
      <c r="J77" s="5">
        <f>SUM(C77:I77)</f>
        <v>6857248</v>
      </c>
    </row>
    <row r="78" spans="1:10" ht="27.75" customHeight="1" x14ac:dyDescent="0.25">
      <c r="A78" s="15" t="s">
        <v>56</v>
      </c>
      <c r="B78" s="7" t="s">
        <v>45</v>
      </c>
      <c r="C78" s="6">
        <f>515000-30000</f>
        <v>485000</v>
      </c>
      <c r="D78" s="6"/>
      <c r="E78" s="6"/>
      <c r="F78" s="6"/>
      <c r="G78" s="6"/>
      <c r="H78" s="6"/>
      <c r="I78" s="6"/>
      <c r="J78" s="5">
        <f>SUM(C78:I78)</f>
        <v>485000</v>
      </c>
    </row>
    <row r="79" spans="1:10" ht="60" customHeight="1" x14ac:dyDescent="0.25">
      <c r="A79" s="15" t="s">
        <v>57</v>
      </c>
      <c r="B79" s="7" t="s">
        <v>46</v>
      </c>
      <c r="C79" s="6">
        <f>5674484+7649-1600-65306+30000</f>
        <v>5645227</v>
      </c>
      <c r="D79" s="6">
        <f>478322+16800+5000+4900+2135-120+696+10-2267-33+4700</f>
        <v>510143</v>
      </c>
      <c r="E79" s="6"/>
      <c r="F79" s="6">
        <f>41573-64-1-99-1</f>
        <v>41408</v>
      </c>
      <c r="G79" s="6">
        <f>170470+5000</f>
        <v>175470</v>
      </c>
      <c r="H79" s="6"/>
      <c r="I79" s="6"/>
      <c r="J79" s="5">
        <f>SUM(C79:I79)</f>
        <v>6372248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20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34723605</v>
      </c>
      <c r="D85" s="11">
        <f t="shared" si="29"/>
        <v>4443027</v>
      </c>
      <c r="E85" s="11">
        <f t="shared" si="29"/>
        <v>11655200</v>
      </c>
      <c r="F85" s="11">
        <f t="shared" si="29"/>
        <v>3868562</v>
      </c>
      <c r="G85" s="11">
        <f t="shared" si="29"/>
        <v>1434518</v>
      </c>
      <c r="H85" s="11">
        <f t="shared" si="29"/>
        <v>2460407</v>
      </c>
      <c r="I85" s="11">
        <f t="shared" si="29"/>
        <v>513671</v>
      </c>
      <c r="J85" s="11">
        <f t="shared" si="27"/>
        <v>59098990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35682285</v>
      </c>
      <c r="D87" s="11">
        <f t="shared" ref="D87:I87" si="30">D85+D86</f>
        <v>4443027</v>
      </c>
      <c r="E87" s="11">
        <f t="shared" si="30"/>
        <v>11655200</v>
      </c>
      <c r="F87" s="11">
        <f t="shared" si="30"/>
        <v>3868562</v>
      </c>
      <c r="G87" s="11">
        <f t="shared" si="30"/>
        <v>1434518</v>
      </c>
      <c r="H87" s="11">
        <f t="shared" si="30"/>
        <v>2460407</v>
      </c>
      <c r="I87" s="11">
        <f t="shared" si="30"/>
        <v>513671</v>
      </c>
      <c r="J87" s="11">
        <f t="shared" si="27"/>
        <v>60057670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2025-12-17T14:55:07Z</cp:lastPrinted>
  <dcterms:created xsi:type="dcterms:W3CDTF">2025-02-04T06:34:54Z</dcterms:created>
  <dcterms:modified xsi:type="dcterms:W3CDTF">2025-12-17T14:55:33Z</dcterms:modified>
</cp:coreProperties>
</file>