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mosaityte\Desktop\"/>
    </mc:Choice>
  </mc:AlternateContent>
  <xr:revisionPtr revIDLastSave="0" documentId="8_{F3497A77-B3F9-45CB-AA9A-64FEB23C2CDF}" xr6:coauthVersionLast="47" xr6:coauthVersionMax="47" xr10:uidLastSave="{00000000-0000-0000-0000-000000000000}"/>
  <bookViews>
    <workbookView xWindow="-120" yWindow="-120" windowWidth="29040" windowHeight="15840" xr2:uid="{7B152167-B125-4DD9-9C67-C13E4DBF5691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1" i="1" l="1"/>
  <c r="AF11" i="1" s="1"/>
  <c r="AE11" i="1"/>
  <c r="AC12" i="1"/>
  <c r="AF12" i="1" s="1"/>
  <c r="AE12" i="1"/>
  <c r="AC13" i="1"/>
  <c r="AF13" i="1" s="1"/>
  <c r="AE13" i="1"/>
  <c r="AC14" i="1"/>
  <c r="AE14" i="1"/>
  <c r="AF14" i="1"/>
  <c r="AE3" i="1"/>
  <c r="AE4" i="1"/>
  <c r="AE5" i="1"/>
  <c r="AE6" i="1"/>
  <c r="AC3" i="1"/>
  <c r="AC4" i="1"/>
  <c r="AF4" i="1" s="1"/>
  <c r="AC5" i="1"/>
  <c r="AC6" i="1"/>
  <c r="AF6" i="1" l="1"/>
  <c r="AF3" i="1"/>
  <c r="AF5" i="1"/>
  <c r="AG4" i="1"/>
  <c r="AG6" i="1" l="1"/>
  <c r="AG5" i="1"/>
  <c r="AG3" i="1"/>
</calcChain>
</file>

<file path=xl/sharedStrings.xml><?xml version="1.0" encoding="utf-8"?>
<sst xmlns="http://schemas.openxmlformats.org/spreadsheetml/2006/main" count="81" uniqueCount="44">
  <si>
    <t>Stulpelis1</t>
  </si>
  <si>
    <t>Įvesta</t>
  </si>
  <si>
    <t>Koreguota</t>
  </si>
  <si>
    <t>Tvirtinta</t>
  </si>
  <si>
    <t>Priimta prašymų</t>
  </si>
  <si>
    <t>Surašyta BTA</t>
  </si>
  <si>
    <t>Siuntimai</t>
  </si>
  <si>
    <t>Pažymos</t>
  </si>
  <si>
    <t>SED dokumentai</t>
  </si>
  <si>
    <t>Poreikiai</t>
  </si>
  <si>
    <t>Mokėjimai už paslaugas</t>
  </si>
  <si>
    <t>Užduotys</t>
  </si>
  <si>
    <t>Raštai</t>
  </si>
  <si>
    <t>Įsakymai</t>
  </si>
  <si>
    <t>Taryba</t>
  </si>
  <si>
    <t>Iš viso</t>
  </si>
  <si>
    <t>2021-09-01 - 2022-08-31</t>
  </si>
  <si>
    <t>2022-09-01 - 2023-08-31</t>
  </si>
  <si>
    <t>atlikta veiksmų per 1 d.d.</t>
  </si>
  <si>
    <t>Iš IS PARAMA</t>
  </si>
  <si>
    <t>Seniūnija/Socialinės paramos skyrius</t>
  </si>
  <si>
    <t>S42</t>
  </si>
  <si>
    <t>DVS</t>
  </si>
  <si>
    <t>Sutartys/Susitarimai</t>
  </si>
  <si>
    <t>Organizuota viešųjų pirkimų</t>
  </si>
  <si>
    <t>Protokolai</t>
  </si>
  <si>
    <t>Lėšų planavimas/Atask</t>
  </si>
  <si>
    <t>Pranešimai, išsiųsti el.paštu</t>
  </si>
  <si>
    <t>Išdalinti produktai</t>
  </si>
  <si>
    <t xml:space="preserve">Sprendimai dėl SP/PM </t>
  </si>
  <si>
    <t>Išsiųsta TK bylų</t>
  </si>
  <si>
    <t>Tikrinta PM prašymų</t>
  </si>
  <si>
    <t>esama etatų dalis</t>
  </si>
  <si>
    <t>Atlikta atvejo vadybininko darbų</t>
  </si>
  <si>
    <t>Suvesta/sutikrinta paraiškų/ataskaitų</t>
  </si>
  <si>
    <t>darbo dienos per metus</t>
  </si>
  <si>
    <t>2 ir 1 lentelių skirtumas</t>
  </si>
  <si>
    <t>Pasirašyta sprendimų, sutarčių, siunčiamų raštų</t>
  </si>
  <si>
    <t>Stulpelis2</t>
  </si>
  <si>
    <t>Stulpelis3</t>
  </si>
  <si>
    <t>Specialistė 3</t>
  </si>
  <si>
    <t>Specialistė 4</t>
  </si>
  <si>
    <t>Specialistė 2</t>
  </si>
  <si>
    <t>Specialistė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</si>
</sst>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49" fontId="0" fillId="0" borderId="0" xfId="0" applyNumberFormat="1" applyAlignment="1">
      <alignment vertical="top" textRotation="90"/>
    </xf>
    <xf numFmtId="0" fontId="2" fillId="0" borderId="1" xfId="0" applyFont="1" applyBorder="1"/>
    <xf numFmtId="2" fontId="2" fillId="0" borderId="0" xfId="0" applyNumberFormat="1" applyFont="1"/>
    <xf numFmtId="164" fontId="2" fillId="0" borderId="0" xfId="0" applyNumberFormat="1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Įprastas" xfId="0" builtinId="0"/>
  </cellStyles>
  <dxfs count="6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  <numFmt numFmtId="164" formatCode="0.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charset val="186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3BDEADE-F162-463C-A2C4-E8E9980C01B7}" name="Lentelė1" displayName="Lentelė1" ref="A2:AG6" totalsRowShown="0" dataDxfId="68">
  <autoFilter ref="A2:AG6" xr:uid="{D3BDEADE-F162-463C-A2C4-E8E9980C01B7}"/>
  <tableColumns count="33">
    <tableColumn id="1" xr3:uid="{8E79CDB7-31D8-463E-A4E9-8FF10D2CB7D7}" name="Seniūnija/Socialinės paramos skyrius" dataDxfId="67"/>
    <tableColumn id="2" xr3:uid="{539E3FCC-67CB-4702-AC82-D61E2956282B}" name="Įvesta" dataDxfId="66"/>
    <tableColumn id="3" xr3:uid="{E3F238E7-EC7F-458B-83DB-8CD151E9D30D}" name="Koreguota" dataDxfId="65"/>
    <tableColumn id="4" xr3:uid="{865B6D7D-385B-410A-897C-F522F7B33081}" name="Tvirtinta" dataDxfId="64"/>
    <tableColumn id="5" xr3:uid="{C0E81F65-2F63-446E-8E57-6BC98C1504AB}" name="Priimta prašymų" dataDxfId="63"/>
    <tableColumn id="6" xr3:uid="{D96EE233-D78F-4DAF-A5B3-D6292A76FB9C}" name="Surašyta BTA" dataDxfId="62"/>
    <tableColumn id="7" xr3:uid="{4E83BE6B-E762-4DA3-81B3-F98E14C73EB1}" name="Stulpelis1" dataDxfId="61"/>
    <tableColumn id="8" xr3:uid="{9D7376B7-7A4A-4666-9583-C6FABEE86174}" name="Siuntimai" dataDxfId="60"/>
    <tableColumn id="9" xr3:uid="{1286E80A-7526-46BE-B2F0-5AB303BD2C51}" name="Pažymos" dataDxfId="59"/>
    <tableColumn id="10" xr3:uid="{42AE088E-7A61-42DB-A87C-EFBBE0E4180E}" name="SED dokumentai" dataDxfId="58"/>
    <tableColumn id="11" xr3:uid="{D445C053-A549-4E8F-9B23-E8815F163608}" name="Poreikiai" dataDxfId="57"/>
    <tableColumn id="12" xr3:uid="{9D22569D-560A-4556-8640-FF6105D7CC27}" name="Mokėjimai už paslaugas" dataDxfId="56"/>
    <tableColumn id="13" xr3:uid="{52A95A2B-0B70-44AF-B8AE-B396B3218442}" name="Užduotys" dataDxfId="55"/>
    <tableColumn id="14" xr3:uid="{2412A792-8EBC-4245-91DF-DA684057BA88}" name="Raštai" dataDxfId="54"/>
    <tableColumn id="15" xr3:uid="{24E41A8C-443F-436A-9E51-7EF68771E78D}" name="Įsakymai" dataDxfId="53"/>
    <tableColumn id="16" xr3:uid="{7AD83753-EAB6-4C4D-8393-C18978D49F0C}" name="Išdalinti produktai" dataDxfId="52"/>
    <tableColumn id="17" xr3:uid="{183B3D45-37D3-4184-B330-99847D7AF342}" name="Taryba" dataDxfId="51"/>
    <tableColumn id="18" xr3:uid="{0DBEE96B-F815-453F-9ABA-5052BD863A36}" name="Sutartys/Susitarimai" dataDxfId="50"/>
    <tableColumn id="21" xr3:uid="{456DA5A2-CD2B-42CF-9FF2-CBEEE9EB4854}" name="Lėšų planavimas/Atask" dataDxfId="49"/>
    <tableColumn id="31" xr3:uid="{575DCD29-AFF4-4A66-A2F5-A525AFDF9275}" name="Pranešimai, išsiųsti el.paštu" dataDxfId="48"/>
    <tableColumn id="32" xr3:uid="{FD17C464-12B3-4F93-970B-6C4B1AA6C067}" name="Protokolai" dataDxfId="47"/>
    <tableColumn id="33" xr3:uid="{F8F36DA6-6E28-4EAB-96D8-919575289442}" name="Sprendimai dėl SP/PM " dataDxfId="46"/>
    <tableColumn id="28" xr3:uid="{CC4364C0-C231-4147-8F1F-38AB443D0B53}" name="Pasirašyta sprendimų, sutarčių, siunčiamų raštų" dataDxfId="45"/>
    <tableColumn id="34" xr3:uid="{EC430276-2138-458A-94EA-94B7A9635625}" name="Išsiųsta TK bylų" dataDxfId="44"/>
    <tableColumn id="35" xr3:uid="{1F04D341-30BC-4F32-848A-9E90C1F90A8E}" name="Tikrinta PM prašymų" dataDxfId="43"/>
    <tableColumn id="25" xr3:uid="{15DC047A-A45D-46B2-8132-68C5D708FD88}" name="Organizuota viešųjų pirkimų" dataDxfId="42"/>
    <tableColumn id="26" xr3:uid="{6B6E7629-3EFA-4CB0-9CAF-B26CECA768CC}" name="Atlikta atvejo vadybininko darbų" dataDxfId="41"/>
    <tableColumn id="27" xr3:uid="{37703C61-526E-4288-8693-F601969CC63F}" name="Suvesta/sutikrinta paraiškų/ataskaitų" dataDxfId="40"/>
    <tableColumn id="19" xr3:uid="{7B761356-C819-4853-8BB6-4BE40C80B677}" name="Iš viso" dataDxfId="39">
      <calculatedColumnFormula>SUM(B3:R3)</calculatedColumnFormula>
    </tableColumn>
    <tableColumn id="20" xr3:uid="{C07ED9DB-EA11-4D45-91E6-AAB829D21E4E}" name="esama etatų dalis" dataDxfId="38"/>
    <tableColumn id="22" xr3:uid="{4260FDAB-10F5-4AD8-8ED2-EF093FB394D8}" name="darbo dienos per metus" dataDxfId="37">
      <calculatedColumnFormula>Lentelė1[[#This Row],[esama etatų dalis]]*251</calculatedColumnFormula>
    </tableColumn>
    <tableColumn id="23" xr3:uid="{653EF35A-A143-46CF-8738-E122DD5BAC74}" name="atlikta veiksmų per 1 d.d." dataDxfId="36">
      <calculatedColumnFormula>Lentelė1[[#This Row],[Iš viso]]/Lentelė1[[#This Row],[darbo dienos per metus]]</calculatedColumnFormula>
    </tableColumn>
    <tableColumn id="24" xr3:uid="{8C76C334-7584-46E4-8DE2-FE412A8BBD4A}" name="2 ir 1 lentelių skirtumas" dataDxfId="35">
      <calculatedColumnFormula>AF11-Lentelė1[[#This Row],[atlikta veiksmų per 1 d.d.]]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6FF4919-2809-4EC9-A1DA-7E88C6A945D4}" name="Lentelė14" displayName="Lentelė14" ref="A10:AH14" totalsRowShown="0" dataDxfId="34">
  <autoFilter ref="A10:AH14" xr:uid="{96FF4919-2809-4EC9-A1DA-7E88C6A945D4}"/>
  <tableColumns count="34">
    <tableColumn id="1" xr3:uid="{C192C0B5-39CE-4F53-AAFF-E2BD862B578E}" name="Seniūnija/Socialinės paramos skyrius" dataDxfId="33"/>
    <tableColumn id="2" xr3:uid="{1FE7522D-6B3D-477B-8464-73C7B902822F}" name="Įvesta" dataDxfId="32"/>
    <tableColumn id="3" xr3:uid="{386B5E0F-96F8-4671-8187-FCFB5608926B}" name="Koreguota" dataDxfId="31"/>
    <tableColumn id="4" xr3:uid="{A417BC4C-B8F2-49CC-9E38-63D816C93E4F}" name="Tvirtinta" dataDxfId="30"/>
    <tableColumn id="5" xr3:uid="{D3FD4B2A-9D13-4B6C-BC88-064668C07C95}" name="Priimta prašymų" dataDxfId="29"/>
    <tableColumn id="6" xr3:uid="{7210906F-C403-4811-A107-6128322B8F76}" name="Surašyta BTA" dataDxfId="28"/>
    <tableColumn id="7" xr3:uid="{F16DDC49-B9F6-4B44-A1F0-1251317AD75B}" name="Stulpelis1" dataDxfId="27"/>
    <tableColumn id="8" xr3:uid="{31D7F650-998C-42E4-882E-42137035C7E5}" name="Siuntimai" dataDxfId="26"/>
    <tableColumn id="9" xr3:uid="{4F7DE499-F33C-43EC-A909-448E8108F5B0}" name="Pažymos" dataDxfId="25"/>
    <tableColumn id="10" xr3:uid="{34605A32-D924-42EF-98A8-5CB2FD6CCDC4}" name="SED dokumentai" dataDxfId="24"/>
    <tableColumn id="11" xr3:uid="{7D89D9E9-534E-4F78-9850-02A2D7307B82}" name="Poreikiai" dataDxfId="23"/>
    <tableColumn id="12" xr3:uid="{4052136B-D55B-4961-A504-AD4F37AE31FA}" name="Mokėjimai už paslaugas" dataDxfId="22"/>
    <tableColumn id="13" xr3:uid="{1DCE93D6-F73D-4B6F-87B6-702CEF97D87B}" name="Užduotys" dataDxfId="21"/>
    <tableColumn id="14" xr3:uid="{26E48DE5-B586-442C-AE8E-7FB91E08E060}" name="Raštai" dataDxfId="20"/>
    <tableColumn id="15" xr3:uid="{3142FC60-600C-472A-BF78-47612E3406E7}" name="Įsakymai" dataDxfId="19"/>
    <tableColumn id="16" xr3:uid="{907189AA-06D6-41DB-AC82-522382A97340}" name="Išdalinti produktai" dataDxfId="18"/>
    <tableColumn id="17" xr3:uid="{388F6B11-1CA6-4F9E-A8B7-60D55444BC14}" name="Taryba" dataDxfId="17"/>
    <tableColumn id="18" xr3:uid="{8F4E521D-8789-4C0C-B928-1129C92A0930}" name="Sutartys/Susitarimai" dataDxfId="16"/>
    <tableColumn id="21" xr3:uid="{883DAD18-2C55-4496-BF13-35B12586426F}" name="Lėšų planavimas/Atask" dataDxfId="15"/>
    <tableColumn id="25" xr3:uid="{B3BBBF8D-ED40-4DE5-A707-40896DC4D1CE}" name="Pranešimai, išsiųsti el.paštu" dataDxfId="14"/>
    <tableColumn id="26" xr3:uid="{39FED1F9-6267-411D-8E22-61DB2DB427A6}" name="Protokolai" dataDxfId="13"/>
    <tableColumn id="27" xr3:uid="{B59DD03B-927C-4EB0-BBD8-851EAD4BE331}" name="Sprendimai dėl SP/PM " dataDxfId="12"/>
    <tableColumn id="30" xr3:uid="{95A8EBC9-B4B8-4E7C-A385-FAF572976579}" name="Pasirašyta sprendimų, sutarčių, siunčiamų raštų" dataDxfId="11"/>
    <tableColumn id="28" xr3:uid="{92BCCBCC-7551-4E44-8972-64915466C17C}" name="Išsiųsta TK bylų" dataDxfId="10"/>
    <tableColumn id="29" xr3:uid="{01B71E23-A63C-4347-996C-8E06F318850C}" name="Tikrinta PM prašymų" dataDxfId="9"/>
    <tableColumn id="32" xr3:uid="{3CE431CC-FFFB-4B14-A580-D67E13B845CF}" name="Organizuota viešųjų pirkimų" dataDxfId="8"/>
    <tableColumn id="33" xr3:uid="{C25C8410-58B2-4C96-98B0-C1768C0B3A40}" name="Atlikta atvejo vadybininko darbų" dataDxfId="7"/>
    <tableColumn id="34" xr3:uid="{1160FEBD-CF1E-461F-9672-BB72C2896667}" name="Suvesta/sutikrinta paraiškų/ataskaitų" dataDxfId="6"/>
    <tableColumn id="19" xr3:uid="{8B13529A-A4B6-4148-AE57-07878B8B7CEF}" name="Iš viso" dataDxfId="5">
      <calculatedColumnFormula>SUM(B11:R11)</calculatedColumnFormula>
    </tableColumn>
    <tableColumn id="20" xr3:uid="{59E02DF4-1421-452B-9A4C-178BA18D80B2}" name="esama etatų dalis" dataDxfId="4"/>
    <tableColumn id="22" xr3:uid="{5CAC3A97-B73A-4382-8C28-EB336BF74A97}" name="darbo dienos per metus" dataDxfId="3">
      <calculatedColumnFormula>251*Lentelė14[[#This Row],[esama etatų dalis]]</calculatedColumnFormula>
    </tableColumn>
    <tableColumn id="23" xr3:uid="{D5605DA3-5BAC-47B3-BD0B-938E38CB685E}" name="atlikta veiksmų per 1 d.d." dataDxfId="2">
      <calculatedColumnFormula>Lentelė14[[#This Row],[Iš viso]]/Lentelė14[[#This Row],[darbo dienos per metus]]</calculatedColumnFormula>
    </tableColumn>
    <tableColumn id="24" xr3:uid="{F24D6306-8CCD-44F2-A1F9-3265EE613851}" name="Stulpelis2" dataDxfId="1"/>
    <tableColumn id="31" xr3:uid="{6369F255-A25A-485B-AA89-3044681282F1}" name="Stulpelis3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AFC9E-71BA-4E2A-A72A-DBD9BF710AE8}">
  <sheetPr>
    <pageSetUpPr fitToPage="1"/>
  </sheetPr>
  <dimension ref="A1:AH14"/>
  <sheetViews>
    <sheetView tabSelected="1" zoomScaleNormal="100" workbookViewId="0">
      <selection activeCell="AG35" sqref="AG35"/>
    </sheetView>
  </sheetViews>
  <sheetFormatPr defaultRowHeight="15" x14ac:dyDescent="0.25"/>
  <cols>
    <col min="1" max="1" width="21.5703125" bestFit="1" customWidth="1"/>
    <col min="2" max="5" width="5.5703125" bestFit="1" customWidth="1"/>
    <col min="6" max="6" width="4.7109375" hidden="1" customWidth="1"/>
    <col min="7" max="7" width="12.85546875" hidden="1" customWidth="1"/>
    <col min="8" max="8" width="4.7109375" hidden="1" customWidth="1"/>
    <col min="9" max="9" width="4.7109375" customWidth="1"/>
    <col min="10" max="10" width="4.7109375" bestFit="1" customWidth="1"/>
    <col min="11" max="12" width="4.7109375" style="1" hidden="1" customWidth="1"/>
    <col min="13" max="13" width="5.5703125" bestFit="1" customWidth="1"/>
    <col min="14" max="15" width="4.7109375" bestFit="1" customWidth="1"/>
    <col min="16" max="16" width="5.5703125" hidden="1" customWidth="1"/>
    <col min="17" max="18" width="4.7109375" style="1" customWidth="1"/>
    <col min="19" max="19" width="4.7109375" style="1" bestFit="1" customWidth="1"/>
    <col min="20" max="20" width="4" bestFit="1" customWidth="1"/>
    <col min="21" max="21" width="4.7109375" bestFit="1" customWidth="1"/>
    <col min="22" max="22" width="4" bestFit="1" customWidth="1"/>
    <col min="23" max="23" width="5" hidden="1" customWidth="1"/>
    <col min="24" max="24" width="5" bestFit="1" customWidth="1"/>
    <col min="25" max="25" width="5.5703125" customWidth="1"/>
    <col min="26" max="26" width="3.5703125" bestFit="1" customWidth="1"/>
    <col min="27" max="27" width="5" hidden="1" customWidth="1"/>
    <col min="28" max="28" width="8" bestFit="1" customWidth="1"/>
    <col min="29" max="29" width="6" customWidth="1"/>
    <col min="30" max="30" width="7" hidden="1" customWidth="1"/>
    <col min="31" max="31" width="6.7109375" hidden="1" customWidth="1"/>
    <col min="32" max="32" width="6" customWidth="1"/>
  </cols>
  <sheetData>
    <row r="1" spans="1:34" ht="15.75" thickBot="1" x14ac:dyDescent="0.3">
      <c r="A1" t="s">
        <v>16</v>
      </c>
      <c r="B1" s="6" t="s">
        <v>19</v>
      </c>
      <c r="C1" s="7"/>
      <c r="D1" s="7"/>
      <c r="E1" s="7"/>
      <c r="F1" s="7"/>
      <c r="G1" s="7"/>
      <c r="H1" s="7"/>
      <c r="I1" s="7"/>
      <c r="J1" s="8"/>
      <c r="K1" s="8"/>
      <c r="L1" s="9"/>
      <c r="M1" s="11" t="s">
        <v>22</v>
      </c>
      <c r="N1" s="12"/>
      <c r="O1" s="13"/>
      <c r="Q1" s="3" t="s">
        <v>22</v>
      </c>
      <c r="S1" s="3" t="s">
        <v>21</v>
      </c>
    </row>
    <row r="2" spans="1:34" ht="257.25" customHeight="1" x14ac:dyDescent="0.25">
      <c r="A2" t="s">
        <v>20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0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28</v>
      </c>
      <c r="Q2" s="2" t="s">
        <v>14</v>
      </c>
      <c r="R2" s="2" t="s">
        <v>23</v>
      </c>
      <c r="S2" s="2" t="s">
        <v>26</v>
      </c>
      <c r="T2" s="2" t="s">
        <v>27</v>
      </c>
      <c r="U2" s="2" t="s">
        <v>25</v>
      </c>
      <c r="V2" s="2" t="s">
        <v>29</v>
      </c>
      <c r="W2" s="2" t="s">
        <v>37</v>
      </c>
      <c r="X2" s="2" t="s">
        <v>30</v>
      </c>
      <c r="Y2" s="2" t="s">
        <v>31</v>
      </c>
      <c r="Z2" s="2" t="s">
        <v>24</v>
      </c>
      <c r="AA2" s="2" t="s">
        <v>33</v>
      </c>
      <c r="AB2" s="2" t="s">
        <v>34</v>
      </c>
      <c r="AC2" s="2" t="s">
        <v>15</v>
      </c>
      <c r="AD2" s="2" t="s">
        <v>32</v>
      </c>
      <c r="AE2" s="2" t="s">
        <v>35</v>
      </c>
      <c r="AF2" s="2" t="s">
        <v>18</v>
      </c>
      <c r="AG2" s="2" t="s">
        <v>36</v>
      </c>
    </row>
    <row r="3" spans="1:34" x14ac:dyDescent="0.25">
      <c r="A3" s="1" t="s">
        <v>43</v>
      </c>
      <c r="B3" s="1">
        <v>1091</v>
      </c>
      <c r="C3" s="1">
        <v>974</v>
      </c>
      <c r="D3" s="1">
        <v>1536</v>
      </c>
      <c r="E3" s="1">
        <v>601</v>
      </c>
      <c r="F3" s="1">
        <v>2</v>
      </c>
      <c r="G3" s="1"/>
      <c r="H3" s="1">
        <v>0</v>
      </c>
      <c r="I3" s="1">
        <v>12</v>
      </c>
      <c r="J3" s="1">
        <v>0</v>
      </c>
      <c r="K3" s="1">
        <v>0</v>
      </c>
      <c r="L3" s="1">
        <v>0</v>
      </c>
      <c r="M3" s="1">
        <v>373</v>
      </c>
      <c r="N3" s="1">
        <v>39</v>
      </c>
      <c r="O3" s="1">
        <v>83</v>
      </c>
      <c r="P3" s="1">
        <v>0</v>
      </c>
      <c r="Q3" s="1">
        <v>0</v>
      </c>
      <c r="R3" s="1">
        <v>4</v>
      </c>
      <c r="S3" s="1">
        <v>15</v>
      </c>
      <c r="T3" s="1">
        <v>1</v>
      </c>
      <c r="U3" s="1">
        <v>20</v>
      </c>
      <c r="V3" s="1">
        <v>273</v>
      </c>
      <c r="W3" s="1"/>
      <c r="X3" s="1">
        <v>0</v>
      </c>
      <c r="Y3" s="1">
        <v>1154</v>
      </c>
      <c r="Z3" s="1">
        <v>0</v>
      </c>
      <c r="AA3" s="1">
        <v>0</v>
      </c>
      <c r="AB3" s="1">
        <v>537</v>
      </c>
      <c r="AC3" s="1">
        <f t="shared" ref="AC3:AC6" si="0">SUM(B3:AB3)</f>
        <v>6715</v>
      </c>
      <c r="AD3">
        <v>1</v>
      </c>
      <c r="AE3" s="1">
        <f>Lentelė1[[#This Row],[esama etatų dalis]]*251</f>
        <v>251</v>
      </c>
      <c r="AF3" s="4">
        <f>Lentelė1[[#This Row],[Iš viso]]/Lentelė1[[#This Row],[darbo dienos per metus]]</f>
        <v>26.752988047808763</v>
      </c>
      <c r="AG3" s="4">
        <f>AF11-Lentelė1[[#This Row],[atlikta veiksmų per 1 d.d.]]</f>
        <v>5.9123505976095601</v>
      </c>
    </row>
    <row r="4" spans="1:34" x14ac:dyDescent="0.25">
      <c r="A4" s="1" t="s">
        <v>42</v>
      </c>
      <c r="B4" s="1">
        <v>608</v>
      </c>
      <c r="C4" s="1">
        <v>1247</v>
      </c>
      <c r="D4" s="1">
        <v>2579</v>
      </c>
      <c r="E4" s="1">
        <v>246</v>
      </c>
      <c r="F4" s="1">
        <v>0</v>
      </c>
      <c r="G4" s="1"/>
      <c r="H4" s="1">
        <v>0</v>
      </c>
      <c r="I4" s="1">
        <v>9</v>
      </c>
      <c r="J4" s="1">
        <v>0</v>
      </c>
      <c r="K4" s="1">
        <v>0</v>
      </c>
      <c r="L4" s="1">
        <v>0</v>
      </c>
      <c r="M4" s="1">
        <v>972</v>
      </c>
      <c r="N4" s="1">
        <v>445</v>
      </c>
      <c r="O4" s="1">
        <v>43</v>
      </c>
      <c r="P4" s="1">
        <v>0</v>
      </c>
      <c r="Q4" s="1">
        <v>0</v>
      </c>
      <c r="R4" s="1">
        <v>0</v>
      </c>
      <c r="S4" s="1">
        <v>12</v>
      </c>
      <c r="T4" s="1">
        <v>0</v>
      </c>
      <c r="U4" s="1">
        <v>7</v>
      </c>
      <c r="V4" s="1">
        <v>0</v>
      </c>
      <c r="W4" s="1"/>
      <c r="X4" s="1">
        <v>20</v>
      </c>
      <c r="Y4" s="1">
        <v>0</v>
      </c>
      <c r="Z4" s="1">
        <v>0</v>
      </c>
      <c r="AA4" s="1">
        <v>0</v>
      </c>
      <c r="AB4" s="1">
        <v>0</v>
      </c>
      <c r="AC4" s="1">
        <f t="shared" si="0"/>
        <v>6188</v>
      </c>
      <c r="AD4">
        <v>1</v>
      </c>
      <c r="AE4" s="1">
        <f>Lentelė1[[#This Row],[esama etatų dalis]]*251</f>
        <v>251</v>
      </c>
      <c r="AF4" s="4">
        <f>Lentelė1[[#This Row],[Iš viso]]/Lentelė1[[#This Row],[darbo dienos per metus]]</f>
        <v>24.653386454183266</v>
      </c>
      <c r="AG4" s="4">
        <f>AF12-Lentelė1[[#This Row],[atlikta veiksmų per 1 d.d.]]</f>
        <v>2.3067729083665327</v>
      </c>
    </row>
    <row r="5" spans="1:34" x14ac:dyDescent="0.25">
      <c r="A5" s="1" t="s">
        <v>40</v>
      </c>
      <c r="B5" s="1">
        <v>1637</v>
      </c>
      <c r="C5" s="1">
        <v>294</v>
      </c>
      <c r="D5" s="1">
        <v>1963</v>
      </c>
      <c r="E5" s="1">
        <v>534</v>
      </c>
      <c r="F5" s="1">
        <v>0</v>
      </c>
      <c r="G5" s="1"/>
      <c r="H5" s="1">
        <v>0</v>
      </c>
      <c r="I5" s="1">
        <v>0</v>
      </c>
      <c r="J5" s="1">
        <v>128</v>
      </c>
      <c r="K5" s="1">
        <v>0</v>
      </c>
      <c r="L5" s="1">
        <v>0</v>
      </c>
      <c r="M5" s="1">
        <v>485</v>
      </c>
      <c r="N5" s="1">
        <v>227</v>
      </c>
      <c r="O5" s="1">
        <v>89</v>
      </c>
      <c r="P5" s="1">
        <v>0</v>
      </c>
      <c r="Q5" s="1">
        <v>4</v>
      </c>
      <c r="R5" s="1">
        <v>16</v>
      </c>
      <c r="S5" s="1">
        <v>45</v>
      </c>
      <c r="T5" s="1">
        <v>69</v>
      </c>
      <c r="U5" s="1">
        <v>14</v>
      </c>
      <c r="V5" s="1">
        <v>0</v>
      </c>
      <c r="W5" s="1"/>
      <c r="X5" s="1">
        <v>0</v>
      </c>
      <c r="Y5" s="1">
        <v>0</v>
      </c>
      <c r="Z5" s="1">
        <v>5</v>
      </c>
      <c r="AA5" s="1">
        <v>0</v>
      </c>
      <c r="AB5" s="1">
        <v>0</v>
      </c>
      <c r="AC5" s="1">
        <f t="shared" si="0"/>
        <v>5510</v>
      </c>
      <c r="AD5">
        <v>1</v>
      </c>
      <c r="AE5" s="1">
        <f>Lentelė1[[#This Row],[esama etatų dalis]]*251</f>
        <v>251</v>
      </c>
      <c r="AF5" s="4">
        <f>Lentelė1[[#This Row],[Iš viso]]/Lentelė1[[#This Row],[darbo dienos per metus]]</f>
        <v>21.952191235059761</v>
      </c>
      <c r="AG5" s="4">
        <f>AF13-Lentelė1[[#This Row],[atlikta veiksmų per 1 d.d.]]</f>
        <v>-2.8366533864541843</v>
      </c>
    </row>
    <row r="6" spans="1:34" x14ac:dyDescent="0.25">
      <c r="A6" s="1" t="s">
        <v>41</v>
      </c>
      <c r="B6" s="1">
        <v>1022</v>
      </c>
      <c r="C6" s="1">
        <v>1186</v>
      </c>
      <c r="D6" s="1">
        <v>2393</v>
      </c>
      <c r="E6" s="1">
        <v>747</v>
      </c>
      <c r="F6" s="1">
        <v>0</v>
      </c>
      <c r="G6" s="1"/>
      <c r="H6" s="1">
        <v>0</v>
      </c>
      <c r="I6" s="1">
        <v>1</v>
      </c>
      <c r="J6" s="1">
        <v>0</v>
      </c>
      <c r="K6" s="1">
        <v>0</v>
      </c>
      <c r="L6" s="1">
        <v>0</v>
      </c>
      <c r="M6" s="1">
        <v>330</v>
      </c>
      <c r="N6" s="1">
        <v>42</v>
      </c>
      <c r="O6" s="1">
        <v>151</v>
      </c>
      <c r="P6" s="1">
        <v>0</v>
      </c>
      <c r="Q6" s="1">
        <v>0</v>
      </c>
      <c r="R6" s="1">
        <v>9</v>
      </c>
      <c r="S6" s="1">
        <v>0</v>
      </c>
      <c r="T6" s="1">
        <v>13</v>
      </c>
      <c r="U6" s="1">
        <v>0</v>
      </c>
      <c r="V6" s="1">
        <v>0</v>
      </c>
      <c r="W6" s="1"/>
      <c r="X6" s="1">
        <v>0</v>
      </c>
      <c r="Y6" s="1">
        <v>0</v>
      </c>
      <c r="Z6" s="1">
        <v>2</v>
      </c>
      <c r="AA6" s="1">
        <v>0</v>
      </c>
      <c r="AB6" s="1">
        <v>185</v>
      </c>
      <c r="AC6" s="1">
        <f t="shared" si="0"/>
        <v>6081</v>
      </c>
      <c r="AD6">
        <v>1</v>
      </c>
      <c r="AE6" s="1">
        <f>Lentelė1[[#This Row],[esama etatų dalis]]*251</f>
        <v>251</v>
      </c>
      <c r="AF6" s="4">
        <f>Lentelė1[[#This Row],[Iš viso]]/Lentelė1[[#This Row],[darbo dienos per metus]]</f>
        <v>24.227091633466134</v>
      </c>
      <c r="AG6" s="4">
        <f>AF14-Lentelė1[[#This Row],[atlikta veiksmų per 1 d.d.]]</f>
        <v>26.10358565737052</v>
      </c>
    </row>
    <row r="9" spans="1:34" x14ac:dyDescent="0.25">
      <c r="A9" t="s">
        <v>17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"/>
    </row>
    <row r="10" spans="1:34" ht="226.5" hidden="1" customHeight="1" x14ac:dyDescent="0.25">
      <c r="A10" t="s">
        <v>20</v>
      </c>
      <c r="B10" s="2" t="s">
        <v>1</v>
      </c>
      <c r="C10" s="2" t="s">
        <v>2</v>
      </c>
      <c r="D10" s="2" t="s">
        <v>3</v>
      </c>
      <c r="E10" s="2" t="s">
        <v>4</v>
      </c>
      <c r="F10" s="2" t="s">
        <v>5</v>
      </c>
      <c r="G10" s="2" t="s">
        <v>0</v>
      </c>
      <c r="H10" s="2" t="s">
        <v>6</v>
      </c>
      <c r="I10" s="2" t="s">
        <v>7</v>
      </c>
      <c r="J10" s="2" t="s">
        <v>8</v>
      </c>
      <c r="K10" s="2" t="s">
        <v>9</v>
      </c>
      <c r="L10" s="2" t="s">
        <v>10</v>
      </c>
      <c r="M10" s="2" t="s">
        <v>11</v>
      </c>
      <c r="N10" s="2" t="s">
        <v>12</v>
      </c>
      <c r="O10" s="2" t="s">
        <v>13</v>
      </c>
      <c r="P10" s="2" t="s">
        <v>28</v>
      </c>
      <c r="Q10" s="2" t="s">
        <v>14</v>
      </c>
      <c r="R10" s="2" t="s">
        <v>23</v>
      </c>
      <c r="S10" s="2" t="s">
        <v>26</v>
      </c>
      <c r="T10" s="2" t="s">
        <v>27</v>
      </c>
      <c r="U10" s="2" t="s">
        <v>25</v>
      </c>
      <c r="V10" s="2" t="s">
        <v>29</v>
      </c>
      <c r="W10" s="2" t="s">
        <v>37</v>
      </c>
      <c r="X10" s="2" t="s">
        <v>30</v>
      </c>
      <c r="Y10" s="2" t="s">
        <v>31</v>
      </c>
      <c r="Z10" s="2" t="s">
        <v>24</v>
      </c>
      <c r="AA10" s="2" t="s">
        <v>33</v>
      </c>
      <c r="AB10" s="2" t="s">
        <v>34</v>
      </c>
      <c r="AC10" s="2" t="s">
        <v>15</v>
      </c>
      <c r="AD10" s="2" t="s">
        <v>32</v>
      </c>
      <c r="AE10" s="2" t="s">
        <v>35</v>
      </c>
      <c r="AF10" s="2" t="s">
        <v>18</v>
      </c>
      <c r="AG10" s="2" t="s">
        <v>38</v>
      </c>
      <c r="AH10" s="2" t="s">
        <v>39</v>
      </c>
    </row>
    <row r="11" spans="1:34" s="1" customFormat="1" x14ac:dyDescent="0.25">
      <c r="A11" s="1" t="s">
        <v>43</v>
      </c>
      <c r="B11" s="1">
        <v>1185</v>
      </c>
      <c r="C11" s="1">
        <v>963</v>
      </c>
      <c r="D11" s="1">
        <v>3119</v>
      </c>
      <c r="E11" s="1">
        <v>587</v>
      </c>
      <c r="F11" s="1">
        <v>0</v>
      </c>
      <c r="H11" s="1">
        <v>0</v>
      </c>
      <c r="I11" s="1">
        <v>18</v>
      </c>
      <c r="J11" s="1">
        <v>0</v>
      </c>
      <c r="K11" s="1">
        <v>0</v>
      </c>
      <c r="L11" s="1">
        <v>0</v>
      </c>
      <c r="M11" s="1">
        <v>274</v>
      </c>
      <c r="N11" s="1">
        <v>52</v>
      </c>
      <c r="O11" s="1">
        <v>60</v>
      </c>
      <c r="P11" s="1">
        <v>0</v>
      </c>
      <c r="Q11" s="1">
        <v>1</v>
      </c>
      <c r="R11" s="1">
        <v>8</v>
      </c>
      <c r="S11" s="1">
        <v>15</v>
      </c>
      <c r="T11" s="1">
        <v>10</v>
      </c>
      <c r="U11" s="1">
        <v>29</v>
      </c>
      <c r="V11" s="1">
        <v>260</v>
      </c>
      <c r="X11" s="1">
        <v>0</v>
      </c>
      <c r="Y11" s="1">
        <v>1041</v>
      </c>
      <c r="Z11" s="1">
        <v>0</v>
      </c>
      <c r="AA11" s="1">
        <v>0</v>
      </c>
      <c r="AB11" s="1">
        <v>577</v>
      </c>
      <c r="AC11" s="1">
        <f t="shared" ref="AC11:AC14" si="1">SUM(B11:AB11)</f>
        <v>8199</v>
      </c>
      <c r="AD11" s="1">
        <v>1</v>
      </c>
      <c r="AE11" s="1">
        <f>251*Lentelė14[[#This Row],[esama etatų dalis]]</f>
        <v>251</v>
      </c>
      <c r="AF11" s="4">
        <f>Lentelė14[[#This Row],[Iš viso]]/Lentelė14[[#This Row],[darbo dienos per metus]]</f>
        <v>32.665338645418323</v>
      </c>
      <c r="AG11" s="5"/>
      <c r="AH11" s="4"/>
    </row>
    <row r="12" spans="1:34" s="1" customFormat="1" x14ac:dyDescent="0.25">
      <c r="A12" s="1" t="s">
        <v>42</v>
      </c>
      <c r="B12" s="1">
        <v>670</v>
      </c>
      <c r="C12" s="1">
        <v>1307</v>
      </c>
      <c r="D12" s="1">
        <v>2841</v>
      </c>
      <c r="E12" s="1">
        <v>310</v>
      </c>
      <c r="F12" s="1">
        <v>0</v>
      </c>
      <c r="H12" s="1">
        <v>0</v>
      </c>
      <c r="I12" s="1">
        <v>13</v>
      </c>
      <c r="J12" s="1">
        <v>0</v>
      </c>
      <c r="K12" s="1">
        <v>0</v>
      </c>
      <c r="L12" s="1">
        <v>0</v>
      </c>
      <c r="M12" s="1">
        <v>872</v>
      </c>
      <c r="N12" s="1">
        <v>535</v>
      </c>
      <c r="O12" s="1">
        <v>33</v>
      </c>
      <c r="P12" s="1">
        <v>0</v>
      </c>
      <c r="Q12" s="1">
        <v>1</v>
      </c>
      <c r="R12" s="1">
        <v>0</v>
      </c>
      <c r="S12" s="1">
        <v>16</v>
      </c>
      <c r="T12" s="1">
        <v>0</v>
      </c>
      <c r="U12" s="1">
        <v>6</v>
      </c>
      <c r="V12" s="1">
        <v>139</v>
      </c>
      <c r="X12" s="1">
        <v>24</v>
      </c>
      <c r="Y12" s="1">
        <v>0</v>
      </c>
      <c r="Z12" s="1">
        <v>0</v>
      </c>
      <c r="AA12" s="1">
        <v>0</v>
      </c>
      <c r="AB12" s="1">
        <v>0</v>
      </c>
      <c r="AC12" s="1">
        <f t="shared" si="1"/>
        <v>6767</v>
      </c>
      <c r="AD12" s="1">
        <v>1</v>
      </c>
      <c r="AE12" s="1">
        <f>251*Lentelė14[[#This Row],[esama etatų dalis]]</f>
        <v>251</v>
      </c>
      <c r="AF12" s="4">
        <f>Lentelė14[[#This Row],[Iš viso]]/Lentelė14[[#This Row],[darbo dienos per metus]]</f>
        <v>26.960159362549799</v>
      </c>
      <c r="AG12" s="5"/>
      <c r="AH12" s="4"/>
    </row>
    <row r="13" spans="1:34" s="1" customFormat="1" x14ac:dyDescent="0.25">
      <c r="A13" s="1" t="s">
        <v>40</v>
      </c>
      <c r="B13" s="1">
        <v>1426</v>
      </c>
      <c r="C13" s="1">
        <v>368</v>
      </c>
      <c r="D13" s="1">
        <v>1901</v>
      </c>
      <c r="E13" s="1">
        <v>304</v>
      </c>
      <c r="F13" s="1">
        <v>0</v>
      </c>
      <c r="H13" s="1">
        <v>0</v>
      </c>
      <c r="I13" s="1">
        <v>0</v>
      </c>
      <c r="J13" s="1">
        <v>84</v>
      </c>
      <c r="K13" s="1">
        <v>0</v>
      </c>
      <c r="L13" s="1">
        <v>0</v>
      </c>
      <c r="M13" s="1">
        <v>315</v>
      </c>
      <c r="N13" s="1">
        <v>154</v>
      </c>
      <c r="O13" s="1">
        <v>99</v>
      </c>
      <c r="P13" s="1">
        <v>0</v>
      </c>
      <c r="Q13" s="1">
        <v>6</v>
      </c>
      <c r="R13" s="1">
        <v>10</v>
      </c>
      <c r="S13" s="1">
        <v>51</v>
      </c>
      <c r="T13" s="1">
        <v>68</v>
      </c>
      <c r="U13" s="1">
        <v>9</v>
      </c>
      <c r="V13" s="1">
        <v>0</v>
      </c>
      <c r="X13" s="1">
        <v>0</v>
      </c>
      <c r="Y13" s="1">
        <v>0</v>
      </c>
      <c r="Z13" s="1">
        <v>3</v>
      </c>
      <c r="AA13" s="1">
        <v>0</v>
      </c>
      <c r="AB13" s="1">
        <v>0</v>
      </c>
      <c r="AC13" s="1">
        <f t="shared" si="1"/>
        <v>4798</v>
      </c>
      <c r="AD13" s="1">
        <v>1</v>
      </c>
      <c r="AE13" s="1">
        <f>251*Lentelė14[[#This Row],[esama etatų dalis]]</f>
        <v>251</v>
      </c>
      <c r="AF13" s="4">
        <f>Lentelė14[[#This Row],[Iš viso]]/Lentelė14[[#This Row],[darbo dienos per metus]]</f>
        <v>19.115537848605577</v>
      </c>
      <c r="AG13" s="5"/>
      <c r="AH13" s="4"/>
    </row>
    <row r="14" spans="1:34" s="1" customFormat="1" x14ac:dyDescent="0.25">
      <c r="A14" s="1" t="s">
        <v>41</v>
      </c>
      <c r="B14" s="1">
        <v>2283</v>
      </c>
      <c r="C14" s="1">
        <v>1297</v>
      </c>
      <c r="D14" s="1">
        <v>6579</v>
      </c>
      <c r="E14" s="1">
        <v>1843</v>
      </c>
      <c r="F14" s="1">
        <v>1</v>
      </c>
      <c r="H14" s="1">
        <v>0</v>
      </c>
      <c r="I14" s="1">
        <v>13</v>
      </c>
      <c r="J14" s="1">
        <v>0</v>
      </c>
      <c r="K14" s="1">
        <v>0</v>
      </c>
      <c r="L14" s="1">
        <v>0</v>
      </c>
      <c r="M14" s="1">
        <v>211</v>
      </c>
      <c r="N14" s="1">
        <v>9</v>
      </c>
      <c r="O14" s="1">
        <v>161</v>
      </c>
      <c r="P14" s="1">
        <v>0</v>
      </c>
      <c r="Q14" s="1">
        <v>0</v>
      </c>
      <c r="R14" s="1">
        <v>12</v>
      </c>
      <c r="S14" s="1">
        <v>0</v>
      </c>
      <c r="T14" s="1">
        <v>22</v>
      </c>
      <c r="U14" s="1">
        <v>0</v>
      </c>
      <c r="V14" s="1">
        <v>0</v>
      </c>
      <c r="X14" s="1">
        <v>0</v>
      </c>
      <c r="Y14" s="1">
        <v>0</v>
      </c>
      <c r="Z14" s="1">
        <v>11</v>
      </c>
      <c r="AA14" s="1">
        <v>0</v>
      </c>
      <c r="AB14" s="1">
        <v>191</v>
      </c>
      <c r="AC14" s="1">
        <f t="shared" si="1"/>
        <v>12633</v>
      </c>
      <c r="AD14" s="1">
        <v>1</v>
      </c>
      <c r="AE14" s="1">
        <f>251*Lentelė14[[#This Row],[esama etatų dalis]]</f>
        <v>251</v>
      </c>
      <c r="AF14" s="4">
        <f>Lentelė14[[#This Row],[Iš viso]]/Lentelė14[[#This Row],[darbo dienos per metus]]</f>
        <v>50.330677290836654</v>
      </c>
      <c r="AG14" s="5"/>
      <c r="AH14" s="4"/>
    </row>
  </sheetData>
  <mergeCells count="4">
    <mergeCell ref="B1:L1"/>
    <mergeCell ref="B9:L9"/>
    <mergeCell ref="M1:O1"/>
    <mergeCell ref="M9:O9"/>
  </mergeCells>
  <phoneticPr fontId="1" type="noConversion"/>
  <pageMargins left="0.7" right="0.7" top="0.75" bottom="0.75" header="0.3" footer="0.3"/>
  <pageSetup paperSize="9" scale="88" orientation="landscape" r:id="rId1"/>
  <colBreaks count="1" manualBreakCount="1">
    <brk id="15" max="53" man="1"/>
  </colBreaks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Giedrė Lukošienė</dc:creator>
  <cp:lastModifiedBy>Augenija Tamosaityte</cp:lastModifiedBy>
  <cp:lastPrinted>2023-11-21T11:34:12Z</cp:lastPrinted>
  <dcterms:created xsi:type="dcterms:W3CDTF">2023-09-07T12:36:24Z</dcterms:created>
  <dcterms:modified xsi:type="dcterms:W3CDTF">2023-11-21T11:35:36Z</dcterms:modified>
</cp:coreProperties>
</file>